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cinski\Desktop\Replication Files\"/>
    </mc:Choice>
  </mc:AlternateContent>
  <bookViews>
    <workbookView xWindow="0" yWindow="0" windowWidth="28800" windowHeight="12435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I16" i="1"/>
  <c r="H17" i="1"/>
  <c r="H16" i="1"/>
  <c r="D154" i="1"/>
  <c r="C154" i="1"/>
  <c r="D153" i="1"/>
  <c r="C153" i="1"/>
  <c r="B3" i="1"/>
  <c r="B5" i="1"/>
  <c r="D146" i="1"/>
  <c r="D147" i="1"/>
  <c r="C147" i="1"/>
  <c r="B2" i="1"/>
  <c r="B4" i="1"/>
  <c r="C146" i="1"/>
  <c r="C145" i="1"/>
  <c r="D145" i="1"/>
  <c r="S142" i="1"/>
  <c r="B13" i="1"/>
  <c r="B14" i="1"/>
  <c r="B15" i="1"/>
  <c r="B16" i="1"/>
  <c r="B17" i="1"/>
  <c r="B18" i="1"/>
  <c r="B19" i="1"/>
  <c r="B20" i="1"/>
  <c r="B22" i="1"/>
  <c r="E13" i="1"/>
  <c r="E14" i="1"/>
  <c r="E15" i="1"/>
  <c r="E16" i="1"/>
  <c r="E17" i="1"/>
  <c r="E18" i="1"/>
  <c r="E19" i="1"/>
  <c r="E20" i="1"/>
  <c r="E22" i="1"/>
  <c r="E21" i="1"/>
  <c r="B21" i="1"/>
  <c r="F3" i="1"/>
  <c r="F5" i="1"/>
  <c r="J3" i="1"/>
  <c r="F2" i="1"/>
  <c r="F4" i="1"/>
  <c r="J2" i="1"/>
  <c r="E3" i="1"/>
  <c r="E5" i="1"/>
  <c r="I3" i="1"/>
  <c r="E2" i="1"/>
  <c r="E4" i="1"/>
  <c r="I2" i="1"/>
  <c r="F9" i="1"/>
  <c r="F8" i="1"/>
  <c r="F7" i="1"/>
  <c r="F6" i="1"/>
  <c r="E9" i="1"/>
  <c r="E8" i="1"/>
  <c r="E6" i="1"/>
  <c r="E7" i="1"/>
  <c r="B10" i="1"/>
  <c r="B8" i="1"/>
  <c r="B9" i="1"/>
  <c r="B7" i="1"/>
  <c r="B6" i="1"/>
</calcChain>
</file>

<file path=xl/sharedStrings.xml><?xml version="1.0" encoding="utf-8"?>
<sst xmlns="http://schemas.openxmlformats.org/spreadsheetml/2006/main" count="98" uniqueCount="32">
  <si>
    <t>Left</t>
  </si>
  <si>
    <t>Right</t>
  </si>
  <si>
    <t>Communist</t>
  </si>
  <si>
    <t>Media</t>
  </si>
  <si>
    <t>Government</t>
  </si>
  <si>
    <t>Other</t>
  </si>
  <si>
    <t>Foreign</t>
  </si>
  <si>
    <t>Year</t>
  </si>
  <si>
    <t>Right and Left</t>
  </si>
  <si>
    <t>Republican Years</t>
  </si>
  <si>
    <t>Democrat Years</t>
  </si>
  <si>
    <t>Left/Communist</t>
  </si>
  <si>
    <t>Capitalist</t>
  </si>
  <si>
    <t>Right/Capitalist</t>
  </si>
  <si>
    <t>Elite</t>
  </si>
  <si>
    <t>Public</t>
  </si>
  <si>
    <t>Total</t>
  </si>
  <si>
    <t>Total Election</t>
  </si>
  <si>
    <t>Total Non</t>
  </si>
  <si>
    <t>Communists</t>
  </si>
  <si>
    <t>Election</t>
  </si>
  <si>
    <t>Non Election</t>
  </si>
  <si>
    <t>Total Dem</t>
  </si>
  <si>
    <t>Total Rep</t>
  </si>
  <si>
    <t>Democrat Non-Election</t>
  </si>
  <si>
    <t>Republican Non-Election</t>
  </si>
  <si>
    <t>Republican Divided</t>
  </si>
  <si>
    <t>Republican Not Divided</t>
  </si>
  <si>
    <t>Democrat Not Divided</t>
  </si>
  <si>
    <t>Democrat Divided</t>
  </si>
  <si>
    <t>Republican Election</t>
  </si>
  <si>
    <t>Democrat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</si>
</sst>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 applyNumberFormat="1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Sheet1!$A$2:$A$9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Sheet1!$B$2:$B$9</c:f>
              <c:numCache>
                <c:formatCode>0%</c:formatCode>
                <c:ptCount val="8"/>
                <c:pt idx="0">
                  <c:v>0.1076555023923445</c:v>
                </c:pt>
                <c:pt idx="1">
                  <c:v>0.10526315789473684</c:v>
                </c:pt>
                <c:pt idx="2">
                  <c:v>0.11244019138755981</c:v>
                </c:pt>
                <c:pt idx="3">
                  <c:v>8.6124401913875603E-2</c:v>
                </c:pt>
                <c:pt idx="4">
                  <c:v>2.3923444976076555E-2</c:v>
                </c:pt>
                <c:pt idx="5">
                  <c:v>0.12918660287081341</c:v>
                </c:pt>
                <c:pt idx="6">
                  <c:v>6.9377990430622011E-2</c:v>
                </c:pt>
                <c:pt idx="7">
                  <c:v>0.36602870813397131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Sheet1!$D$13:$D$20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Sheet1!$E$13:$E$20</c:f>
              <c:numCache>
                <c:formatCode>0%</c:formatCode>
                <c:ptCount val="8"/>
                <c:pt idx="0">
                  <c:v>0.132013201320132</c:v>
                </c:pt>
                <c:pt idx="1">
                  <c:v>0.10891089108910891</c:v>
                </c:pt>
                <c:pt idx="2">
                  <c:v>0.1254125412541254</c:v>
                </c:pt>
                <c:pt idx="3">
                  <c:v>8.9108910891089105E-2</c:v>
                </c:pt>
                <c:pt idx="4">
                  <c:v>1.4851485148514851E-2</c:v>
                </c:pt>
                <c:pt idx="5">
                  <c:v>0.132013201320132</c:v>
                </c:pt>
                <c:pt idx="6">
                  <c:v>7.7557755775577553E-2</c:v>
                </c:pt>
                <c:pt idx="7">
                  <c:v>0.32013201320132012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7770448"/>
        <c:axId val="457770056"/>
      </c:barChart>
      <c:catAx>
        <c:axId val="45777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7770056"/>
        <c:crosses val="autoZero"/>
        <c:auto val="1"/>
        <c:lblAlgn val="ctr"/>
        <c:lblOffset val="100"/>
        <c:noMultiLvlLbl val="0"/>
      </c:catAx>
      <c:valAx>
        <c:axId val="45777005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777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7E-2"/>
          <c:y val="3.9576073759016797E-2"/>
          <c:w val="0.92870967194462395"/>
          <c:h val="0.88297479115842403"/>
        </c:manualLayout>
      </c:layout>
      <c:lineChart>
        <c:grouping val="standard"/>
        <c:varyColors val="0"/>
        <c:ser>
          <c:idx val="1"/>
          <c:order val="0"/>
          <c:tx>
            <c:strRef>
              <c:f>Sheet1!$H$24</c:f>
              <c:strCache>
                <c:ptCount val="1"/>
                <c:pt idx="0">
                  <c:v>Foreign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Sheet1!$A$25:$A$138</c:f>
              <c:numCache>
                <c:formatCode>General</c:formatCode>
                <c:ptCount val="114"/>
                <c:pt idx="0">
                  <c:v>1897</c:v>
                </c:pt>
                <c:pt idx="1">
                  <c:v>1898</c:v>
                </c:pt>
                <c:pt idx="2">
                  <c:v>1899</c:v>
                </c:pt>
                <c:pt idx="3">
                  <c:v>1900</c:v>
                </c:pt>
                <c:pt idx="4">
                  <c:v>1901</c:v>
                </c:pt>
                <c:pt idx="5">
                  <c:v>1902</c:v>
                </c:pt>
                <c:pt idx="6">
                  <c:v>1903</c:v>
                </c:pt>
                <c:pt idx="7">
                  <c:v>1904</c:v>
                </c:pt>
                <c:pt idx="8">
                  <c:v>1905</c:v>
                </c:pt>
                <c:pt idx="9">
                  <c:v>1906</c:v>
                </c:pt>
                <c:pt idx="10">
                  <c:v>1907</c:v>
                </c:pt>
                <c:pt idx="11">
                  <c:v>1908</c:v>
                </c:pt>
                <c:pt idx="12">
                  <c:v>1909</c:v>
                </c:pt>
                <c:pt idx="13">
                  <c:v>1910</c:v>
                </c:pt>
                <c:pt idx="14">
                  <c:v>1911</c:v>
                </c:pt>
                <c:pt idx="15">
                  <c:v>1912</c:v>
                </c:pt>
                <c:pt idx="16">
                  <c:v>1913</c:v>
                </c:pt>
                <c:pt idx="17">
                  <c:v>1914</c:v>
                </c:pt>
                <c:pt idx="18">
                  <c:v>1915</c:v>
                </c:pt>
                <c:pt idx="19">
                  <c:v>1916</c:v>
                </c:pt>
                <c:pt idx="20">
                  <c:v>1917</c:v>
                </c:pt>
                <c:pt idx="21">
                  <c:v>1918</c:v>
                </c:pt>
                <c:pt idx="22">
                  <c:v>1919</c:v>
                </c:pt>
                <c:pt idx="23">
                  <c:v>1920</c:v>
                </c:pt>
                <c:pt idx="24">
                  <c:v>1921</c:v>
                </c:pt>
                <c:pt idx="25">
                  <c:v>1922</c:v>
                </c:pt>
                <c:pt idx="26">
                  <c:v>1923</c:v>
                </c:pt>
                <c:pt idx="27">
                  <c:v>1924</c:v>
                </c:pt>
                <c:pt idx="28">
                  <c:v>1925</c:v>
                </c:pt>
                <c:pt idx="29">
                  <c:v>1926</c:v>
                </c:pt>
                <c:pt idx="30">
                  <c:v>1927</c:v>
                </c:pt>
                <c:pt idx="31">
                  <c:v>1928</c:v>
                </c:pt>
                <c:pt idx="32">
                  <c:v>1929</c:v>
                </c:pt>
                <c:pt idx="33">
                  <c:v>1930</c:v>
                </c:pt>
                <c:pt idx="34">
                  <c:v>1931</c:v>
                </c:pt>
                <c:pt idx="35">
                  <c:v>1932</c:v>
                </c:pt>
                <c:pt idx="36">
                  <c:v>1933</c:v>
                </c:pt>
                <c:pt idx="37">
                  <c:v>1934</c:v>
                </c:pt>
                <c:pt idx="38">
                  <c:v>1935</c:v>
                </c:pt>
                <c:pt idx="39">
                  <c:v>1936</c:v>
                </c:pt>
                <c:pt idx="40">
                  <c:v>1937</c:v>
                </c:pt>
                <c:pt idx="41">
                  <c:v>1938</c:v>
                </c:pt>
                <c:pt idx="42">
                  <c:v>1939</c:v>
                </c:pt>
                <c:pt idx="43">
                  <c:v>1940</c:v>
                </c:pt>
                <c:pt idx="44">
                  <c:v>1941</c:v>
                </c:pt>
                <c:pt idx="45">
                  <c:v>1942</c:v>
                </c:pt>
                <c:pt idx="46">
                  <c:v>1943</c:v>
                </c:pt>
                <c:pt idx="47">
                  <c:v>1944</c:v>
                </c:pt>
                <c:pt idx="48">
                  <c:v>1945</c:v>
                </c:pt>
                <c:pt idx="49">
                  <c:v>1946</c:v>
                </c:pt>
                <c:pt idx="50">
                  <c:v>1947</c:v>
                </c:pt>
                <c:pt idx="51">
                  <c:v>1948</c:v>
                </c:pt>
                <c:pt idx="52">
                  <c:v>1949</c:v>
                </c:pt>
                <c:pt idx="53">
                  <c:v>1950</c:v>
                </c:pt>
                <c:pt idx="54">
                  <c:v>1951</c:v>
                </c:pt>
                <c:pt idx="55">
                  <c:v>1952</c:v>
                </c:pt>
                <c:pt idx="56">
                  <c:v>1953</c:v>
                </c:pt>
                <c:pt idx="57">
                  <c:v>1954</c:v>
                </c:pt>
                <c:pt idx="58">
                  <c:v>1955</c:v>
                </c:pt>
                <c:pt idx="59">
                  <c:v>1956</c:v>
                </c:pt>
                <c:pt idx="60">
                  <c:v>1957</c:v>
                </c:pt>
                <c:pt idx="61">
                  <c:v>1958</c:v>
                </c:pt>
                <c:pt idx="62">
                  <c:v>1959</c:v>
                </c:pt>
                <c:pt idx="63">
                  <c:v>1960</c:v>
                </c:pt>
                <c:pt idx="64">
                  <c:v>1961</c:v>
                </c:pt>
                <c:pt idx="65">
                  <c:v>1962</c:v>
                </c:pt>
                <c:pt idx="66">
                  <c:v>1963</c:v>
                </c:pt>
                <c:pt idx="67">
                  <c:v>1964</c:v>
                </c:pt>
                <c:pt idx="68">
                  <c:v>1965</c:v>
                </c:pt>
                <c:pt idx="69">
                  <c:v>1966</c:v>
                </c:pt>
                <c:pt idx="70">
                  <c:v>1967</c:v>
                </c:pt>
                <c:pt idx="71">
                  <c:v>1968</c:v>
                </c:pt>
                <c:pt idx="72">
                  <c:v>1969</c:v>
                </c:pt>
                <c:pt idx="73">
                  <c:v>1970</c:v>
                </c:pt>
                <c:pt idx="74">
                  <c:v>1971</c:v>
                </c:pt>
                <c:pt idx="75">
                  <c:v>1972</c:v>
                </c:pt>
                <c:pt idx="76">
                  <c:v>1973</c:v>
                </c:pt>
                <c:pt idx="77">
                  <c:v>1974</c:v>
                </c:pt>
                <c:pt idx="78">
                  <c:v>1975</c:v>
                </c:pt>
                <c:pt idx="79">
                  <c:v>1976</c:v>
                </c:pt>
                <c:pt idx="80">
                  <c:v>1977</c:v>
                </c:pt>
                <c:pt idx="81">
                  <c:v>1978</c:v>
                </c:pt>
                <c:pt idx="82">
                  <c:v>1979</c:v>
                </c:pt>
                <c:pt idx="83">
                  <c:v>1980</c:v>
                </c:pt>
                <c:pt idx="84">
                  <c:v>1981</c:v>
                </c:pt>
                <c:pt idx="85">
                  <c:v>1982</c:v>
                </c:pt>
                <c:pt idx="86">
                  <c:v>1983</c:v>
                </c:pt>
                <c:pt idx="87">
                  <c:v>1984</c:v>
                </c:pt>
                <c:pt idx="88">
                  <c:v>1985</c:v>
                </c:pt>
                <c:pt idx="89">
                  <c:v>1986</c:v>
                </c:pt>
                <c:pt idx="90">
                  <c:v>1987</c:v>
                </c:pt>
                <c:pt idx="91">
                  <c:v>1988</c:v>
                </c:pt>
                <c:pt idx="92">
                  <c:v>1989</c:v>
                </c:pt>
                <c:pt idx="93">
                  <c:v>1990</c:v>
                </c:pt>
                <c:pt idx="94">
                  <c:v>1991</c:v>
                </c:pt>
                <c:pt idx="95">
                  <c:v>1992</c:v>
                </c:pt>
                <c:pt idx="96">
                  <c:v>1993</c:v>
                </c:pt>
                <c:pt idx="97">
                  <c:v>1994</c:v>
                </c:pt>
                <c:pt idx="98">
                  <c:v>1995</c:v>
                </c:pt>
                <c:pt idx="99">
                  <c:v>1996</c:v>
                </c:pt>
                <c:pt idx="100">
                  <c:v>1997</c:v>
                </c:pt>
                <c:pt idx="101">
                  <c:v>1998</c:v>
                </c:pt>
                <c:pt idx="102">
                  <c:v>1999</c:v>
                </c:pt>
                <c:pt idx="103">
                  <c:v>2000</c:v>
                </c:pt>
                <c:pt idx="104">
                  <c:v>2001</c:v>
                </c:pt>
                <c:pt idx="105">
                  <c:v>2002</c:v>
                </c:pt>
                <c:pt idx="106">
                  <c:v>2003</c:v>
                </c:pt>
                <c:pt idx="107">
                  <c:v>2004</c:v>
                </c:pt>
                <c:pt idx="108">
                  <c:v>2005</c:v>
                </c:pt>
                <c:pt idx="109">
                  <c:v>2006</c:v>
                </c:pt>
                <c:pt idx="110">
                  <c:v>2007</c:v>
                </c:pt>
                <c:pt idx="111">
                  <c:v>2008</c:v>
                </c:pt>
                <c:pt idx="112">
                  <c:v>2009</c:v>
                </c:pt>
                <c:pt idx="113">
                  <c:v>2010</c:v>
                </c:pt>
              </c:numCache>
            </c:numRef>
          </c:cat>
          <c:val>
            <c:numRef>
              <c:f>Sheet1!$H$25:$H$138</c:f>
              <c:numCache>
                <c:formatCode>0%</c:formatCode>
                <c:ptCount val="114"/>
                <c:pt idx="0">
                  <c:v>0</c:v>
                </c:pt>
                <c:pt idx="1">
                  <c:v>0.25</c:v>
                </c:pt>
                <c:pt idx="2">
                  <c:v>0.33333333333333331</c:v>
                </c:pt>
                <c:pt idx="3">
                  <c:v>0</c:v>
                </c:pt>
                <c:pt idx="4">
                  <c:v>0.25</c:v>
                </c:pt>
                <c:pt idx="5">
                  <c:v>0.22222222222222221</c:v>
                </c:pt>
                <c:pt idx="6">
                  <c:v>0.4</c:v>
                </c:pt>
                <c:pt idx="7">
                  <c:v>0.18181818181818182</c:v>
                </c:pt>
                <c:pt idx="8">
                  <c:v>0.25</c:v>
                </c:pt>
                <c:pt idx="9">
                  <c:v>0.33333333333333331</c:v>
                </c:pt>
                <c:pt idx="10">
                  <c:v>0.125</c:v>
                </c:pt>
                <c:pt idx="11">
                  <c:v>0.22222222222222221</c:v>
                </c:pt>
                <c:pt idx="12">
                  <c:v>5.8823529411764705E-2</c:v>
                </c:pt>
                <c:pt idx="13">
                  <c:v>0.33333333333333331</c:v>
                </c:pt>
                <c:pt idx="14">
                  <c:v>0</c:v>
                </c:pt>
                <c:pt idx="15">
                  <c:v>0.14285714285714285</c:v>
                </c:pt>
                <c:pt idx="16">
                  <c:v>0.2</c:v>
                </c:pt>
                <c:pt idx="17">
                  <c:v>0.14285714285714285</c:v>
                </c:pt>
                <c:pt idx="18">
                  <c:v>0.42857142857142855</c:v>
                </c:pt>
                <c:pt idx="19">
                  <c:v>0.7142857142857143</c:v>
                </c:pt>
                <c:pt idx="20">
                  <c:v>0.58333333333333337</c:v>
                </c:pt>
                <c:pt idx="21">
                  <c:v>0.90909090909090906</c:v>
                </c:pt>
                <c:pt idx="22">
                  <c:v>0.6</c:v>
                </c:pt>
                <c:pt idx="23">
                  <c:v>0</c:v>
                </c:pt>
                <c:pt idx="24">
                  <c:v>0.5</c:v>
                </c:pt>
                <c:pt idx="25">
                  <c:v>0.33333333333333331</c:v>
                </c:pt>
                <c:pt idx="26">
                  <c:v>0.55555555555555558</c:v>
                </c:pt>
                <c:pt idx="27">
                  <c:v>0.5</c:v>
                </c:pt>
                <c:pt idx="28">
                  <c:v>0.45454545454545453</c:v>
                </c:pt>
                <c:pt idx="29">
                  <c:v>0.22222222222222221</c:v>
                </c:pt>
                <c:pt idx="30">
                  <c:v>0.5</c:v>
                </c:pt>
                <c:pt idx="31">
                  <c:v>0</c:v>
                </c:pt>
                <c:pt idx="32">
                  <c:v>0.75</c:v>
                </c:pt>
                <c:pt idx="33">
                  <c:v>0.5</c:v>
                </c:pt>
                <c:pt idx="34">
                  <c:v>0.25</c:v>
                </c:pt>
                <c:pt idx="35">
                  <c:v>0.375</c:v>
                </c:pt>
                <c:pt idx="36">
                  <c:v>0.33333333333333331</c:v>
                </c:pt>
                <c:pt idx="37">
                  <c:v>0.14285714285714285</c:v>
                </c:pt>
                <c:pt idx="38">
                  <c:v>0.23076923076923078</c:v>
                </c:pt>
                <c:pt idx="39">
                  <c:v>0.2</c:v>
                </c:pt>
                <c:pt idx="40">
                  <c:v>0.33333333333333331</c:v>
                </c:pt>
                <c:pt idx="41">
                  <c:v>0.4</c:v>
                </c:pt>
                <c:pt idx="42">
                  <c:v>0.6428571428571429</c:v>
                </c:pt>
                <c:pt idx="43">
                  <c:v>0.4375</c:v>
                </c:pt>
                <c:pt idx="44">
                  <c:v>0.5</c:v>
                </c:pt>
                <c:pt idx="45">
                  <c:v>0.375</c:v>
                </c:pt>
                <c:pt idx="46">
                  <c:v>0.25</c:v>
                </c:pt>
                <c:pt idx="47">
                  <c:v>1</c:v>
                </c:pt>
                <c:pt idx="48">
                  <c:v>0.33333333333333331</c:v>
                </c:pt>
                <c:pt idx="49">
                  <c:v>0.66666666666666663</c:v>
                </c:pt>
                <c:pt idx="50">
                  <c:v>0.6470588235294118</c:v>
                </c:pt>
                <c:pt idx="51">
                  <c:v>0.8</c:v>
                </c:pt>
                <c:pt idx="52">
                  <c:v>0.33333333333333331</c:v>
                </c:pt>
                <c:pt idx="53">
                  <c:v>0.33333333333333331</c:v>
                </c:pt>
                <c:pt idx="54">
                  <c:v>0.42105263157894735</c:v>
                </c:pt>
                <c:pt idx="55">
                  <c:v>0.66666666666666663</c:v>
                </c:pt>
                <c:pt idx="56">
                  <c:v>0.44444444444444442</c:v>
                </c:pt>
                <c:pt idx="57">
                  <c:v>0.6</c:v>
                </c:pt>
                <c:pt idx="58">
                  <c:v>0.8</c:v>
                </c:pt>
                <c:pt idx="59">
                  <c:v>0.4</c:v>
                </c:pt>
                <c:pt idx="60">
                  <c:v>0.5714285714285714</c:v>
                </c:pt>
                <c:pt idx="61">
                  <c:v>0.25</c:v>
                </c:pt>
                <c:pt idx="62">
                  <c:v>1</c:v>
                </c:pt>
                <c:pt idx="63">
                  <c:v>0.75</c:v>
                </c:pt>
                <c:pt idx="64">
                  <c:v>1</c:v>
                </c:pt>
                <c:pt idx="65">
                  <c:v>0.5</c:v>
                </c:pt>
                <c:pt idx="66">
                  <c:v>0.2857142857142857</c:v>
                </c:pt>
                <c:pt idx="67">
                  <c:v>0.5</c:v>
                </c:pt>
                <c:pt idx="68">
                  <c:v>0.5</c:v>
                </c:pt>
                <c:pt idx="69">
                  <c:v>0.6</c:v>
                </c:pt>
                <c:pt idx="70">
                  <c:v>0.2</c:v>
                </c:pt>
                <c:pt idx="71">
                  <c:v>0.16666666666666666</c:v>
                </c:pt>
                <c:pt idx="72">
                  <c:v>0.25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0.22222222222222221</c:v>
                </c:pt>
                <c:pt idx="78">
                  <c:v>0</c:v>
                </c:pt>
                <c:pt idx="79">
                  <c:v>0.4</c:v>
                </c:pt>
                <c:pt idx="80">
                  <c:v>0.3</c:v>
                </c:pt>
                <c:pt idx="81">
                  <c:v>0.66666666666666663</c:v>
                </c:pt>
                <c:pt idx="82">
                  <c:v>0.6</c:v>
                </c:pt>
                <c:pt idx="83">
                  <c:v>0</c:v>
                </c:pt>
                <c:pt idx="84">
                  <c:v>0.4</c:v>
                </c:pt>
                <c:pt idx="85">
                  <c:v>0.6</c:v>
                </c:pt>
                <c:pt idx="86">
                  <c:v>1</c:v>
                </c:pt>
                <c:pt idx="87">
                  <c:v>0.33333333333333331</c:v>
                </c:pt>
                <c:pt idx="88">
                  <c:v>0</c:v>
                </c:pt>
                <c:pt idx="89">
                  <c:v>0.66666666666666663</c:v>
                </c:pt>
                <c:pt idx="90">
                  <c:v>0.2857142857142857</c:v>
                </c:pt>
                <c:pt idx="91">
                  <c:v>1</c:v>
                </c:pt>
                <c:pt idx="92">
                  <c:v>0.625</c:v>
                </c:pt>
                <c:pt idx="93">
                  <c:v>0.5</c:v>
                </c:pt>
                <c:pt idx="94">
                  <c:v>0.2857142857142857</c:v>
                </c:pt>
                <c:pt idx="95">
                  <c:v>0.2857142857142857</c:v>
                </c:pt>
                <c:pt idx="96">
                  <c:v>1</c:v>
                </c:pt>
                <c:pt idx="97">
                  <c:v>0.27272727272727271</c:v>
                </c:pt>
                <c:pt idx="98">
                  <c:v>0.42857142857142855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0.5</c:v>
                </c:pt>
                <c:pt idx="104">
                  <c:v>0.6</c:v>
                </c:pt>
                <c:pt idx="105">
                  <c:v>0.25</c:v>
                </c:pt>
                <c:pt idx="106">
                  <c:v>0.22222222222222221</c:v>
                </c:pt>
                <c:pt idx="107">
                  <c:v>0</c:v>
                </c:pt>
                <c:pt idx="108">
                  <c:v>0.16666666666666666</c:v>
                </c:pt>
                <c:pt idx="109">
                  <c:v>0</c:v>
                </c:pt>
                <c:pt idx="110">
                  <c:v>0.33333333333333331</c:v>
                </c:pt>
                <c:pt idx="111">
                  <c:v>0.2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69272"/>
        <c:axId val="457768488"/>
      </c:lineChart>
      <c:catAx>
        <c:axId val="45776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57768488"/>
        <c:crosses val="autoZero"/>
        <c:auto val="0"/>
        <c:lblAlgn val="ctr"/>
        <c:lblOffset val="100"/>
        <c:tickLblSkip val="1"/>
        <c:noMultiLvlLbl val="0"/>
      </c:catAx>
      <c:valAx>
        <c:axId val="4577684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7769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3.2416148986401799E-2"/>
          <c:y val="4.4984078121091099E-2"/>
          <c:w val="0.13915737686462701"/>
          <c:h val="8.719910011248589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49518810148703E-2"/>
          <c:y val="4.66553659959172E-2"/>
          <c:w val="0.87759492563429597"/>
          <c:h val="0.68569772528434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Sheet1!$A$2:$A$9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Sheet1!$B$2:$B$9</c:f>
              <c:numCache>
                <c:formatCode>0%</c:formatCode>
                <c:ptCount val="8"/>
                <c:pt idx="0">
                  <c:v>0.1076555023923445</c:v>
                </c:pt>
                <c:pt idx="1">
                  <c:v>0.10526315789473684</c:v>
                </c:pt>
                <c:pt idx="2">
                  <c:v>0.11244019138755981</c:v>
                </c:pt>
                <c:pt idx="3">
                  <c:v>8.6124401913875603E-2</c:v>
                </c:pt>
                <c:pt idx="4">
                  <c:v>2.3923444976076555E-2</c:v>
                </c:pt>
                <c:pt idx="5">
                  <c:v>0.12918660287081341</c:v>
                </c:pt>
                <c:pt idx="6">
                  <c:v>6.9377990430622011E-2</c:v>
                </c:pt>
                <c:pt idx="7">
                  <c:v>0.36602870813397131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7766136"/>
        <c:axId val="457766528"/>
      </c:barChart>
      <c:catAx>
        <c:axId val="457766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7766528"/>
        <c:crosses val="autoZero"/>
        <c:auto val="1"/>
        <c:lblAlgn val="ctr"/>
        <c:lblOffset val="100"/>
        <c:noMultiLvlLbl val="0"/>
      </c:catAx>
      <c:valAx>
        <c:axId val="457766528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7766136"/>
        <c:crosses val="autoZero"/>
        <c:crossBetween val="between"/>
        <c:majorUnit val="0.1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Sheet1!$A$13:$A$20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Sheet1!$B$13:$B$20</c:f>
              <c:numCache>
                <c:formatCode>0%</c:formatCode>
                <c:ptCount val="8"/>
                <c:pt idx="0">
                  <c:v>4.3478260869565216E-2</c:v>
                </c:pt>
                <c:pt idx="1">
                  <c:v>9.5652173913043481E-2</c:v>
                </c:pt>
                <c:pt idx="2">
                  <c:v>7.8260869565217397E-2</c:v>
                </c:pt>
                <c:pt idx="3">
                  <c:v>7.8260869565217397E-2</c:v>
                </c:pt>
                <c:pt idx="4">
                  <c:v>4.7826086956521741E-2</c:v>
                </c:pt>
                <c:pt idx="5">
                  <c:v>0.12173913043478261</c:v>
                </c:pt>
                <c:pt idx="6">
                  <c:v>4.7826086956521741E-2</c:v>
                </c:pt>
                <c:pt idx="7">
                  <c:v>0.48695652173913045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7764568"/>
        <c:axId val="457767704"/>
      </c:barChart>
      <c:catAx>
        <c:axId val="457764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7767704"/>
        <c:crosses val="autoZero"/>
        <c:auto val="1"/>
        <c:lblAlgn val="ctr"/>
        <c:lblOffset val="100"/>
        <c:noMultiLvlLbl val="0"/>
      </c:catAx>
      <c:valAx>
        <c:axId val="457767704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7764568"/>
        <c:crosses val="autoZero"/>
        <c:crossBetween val="between"/>
        <c:majorUnit val="0.1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Sheet1!$D$13:$D$20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Sheet1!$E$13:$E$20</c:f>
              <c:numCache>
                <c:formatCode>0%</c:formatCode>
                <c:ptCount val="8"/>
                <c:pt idx="0">
                  <c:v>0.132013201320132</c:v>
                </c:pt>
                <c:pt idx="1">
                  <c:v>0.10891089108910891</c:v>
                </c:pt>
                <c:pt idx="2">
                  <c:v>0.1254125412541254</c:v>
                </c:pt>
                <c:pt idx="3">
                  <c:v>8.9108910891089105E-2</c:v>
                </c:pt>
                <c:pt idx="4">
                  <c:v>1.4851485148514851E-2</c:v>
                </c:pt>
                <c:pt idx="5">
                  <c:v>0.132013201320132</c:v>
                </c:pt>
                <c:pt idx="6">
                  <c:v>7.7557755775577553E-2</c:v>
                </c:pt>
                <c:pt idx="7">
                  <c:v>0.32013201320132012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7765744"/>
        <c:axId val="457610856"/>
      </c:barChart>
      <c:catAx>
        <c:axId val="45776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7610856"/>
        <c:crosses val="autoZero"/>
        <c:auto val="1"/>
        <c:lblAlgn val="ctr"/>
        <c:lblOffset val="100"/>
        <c:noMultiLvlLbl val="0"/>
      </c:catAx>
      <c:valAx>
        <c:axId val="457610856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7765744"/>
        <c:crosses val="autoZero"/>
        <c:crossBetween val="between"/>
        <c:majorUnit val="0.1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49518810148703E-2"/>
          <c:y val="4.66553659959172E-2"/>
          <c:w val="0.87759492563429597"/>
          <c:h val="0.68569772528434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Sheet1!$A$2:$A$9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Sheet1!$B$2:$B$9</c:f>
              <c:numCache>
                <c:formatCode>0%</c:formatCode>
                <c:ptCount val="8"/>
                <c:pt idx="0">
                  <c:v>0.1076555023923445</c:v>
                </c:pt>
                <c:pt idx="1">
                  <c:v>0.10526315789473684</c:v>
                </c:pt>
                <c:pt idx="2">
                  <c:v>0.11244019138755981</c:v>
                </c:pt>
                <c:pt idx="3">
                  <c:v>8.6124401913875603E-2</c:v>
                </c:pt>
                <c:pt idx="4">
                  <c:v>2.3923444976076555E-2</c:v>
                </c:pt>
                <c:pt idx="5">
                  <c:v>0.12918660287081341</c:v>
                </c:pt>
                <c:pt idx="6">
                  <c:v>6.9377990430622011E-2</c:v>
                </c:pt>
                <c:pt idx="7">
                  <c:v>0.36602870813397131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7607328"/>
        <c:axId val="457608896"/>
      </c:barChart>
      <c:catAx>
        <c:axId val="457607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7608896"/>
        <c:crosses val="autoZero"/>
        <c:auto val="1"/>
        <c:lblAlgn val="ctr"/>
        <c:lblOffset val="100"/>
        <c:noMultiLvlLbl val="0"/>
      </c:catAx>
      <c:valAx>
        <c:axId val="457608896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7607328"/>
        <c:crosses val="autoZero"/>
        <c:crossBetween val="between"/>
        <c:majorUnit val="0.1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Sheet1!$A$13:$A$20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Sheet1!$B$13:$B$20</c:f>
              <c:numCache>
                <c:formatCode>0%</c:formatCode>
                <c:ptCount val="8"/>
                <c:pt idx="0">
                  <c:v>4.3478260869565216E-2</c:v>
                </c:pt>
                <c:pt idx="1">
                  <c:v>9.5652173913043481E-2</c:v>
                </c:pt>
                <c:pt idx="2">
                  <c:v>7.8260869565217397E-2</c:v>
                </c:pt>
                <c:pt idx="3">
                  <c:v>7.8260869565217397E-2</c:v>
                </c:pt>
                <c:pt idx="4">
                  <c:v>4.7826086956521741E-2</c:v>
                </c:pt>
                <c:pt idx="5">
                  <c:v>0.12173913043478261</c:v>
                </c:pt>
                <c:pt idx="6">
                  <c:v>4.7826086956521741E-2</c:v>
                </c:pt>
                <c:pt idx="7">
                  <c:v>0.48695652173913045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7607720"/>
        <c:axId val="457606936"/>
      </c:barChart>
      <c:catAx>
        <c:axId val="457607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7606936"/>
        <c:crosses val="autoZero"/>
        <c:auto val="1"/>
        <c:lblAlgn val="ctr"/>
        <c:lblOffset val="100"/>
        <c:noMultiLvlLbl val="0"/>
      </c:catAx>
      <c:valAx>
        <c:axId val="457606936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7607720"/>
        <c:crosses val="autoZero"/>
        <c:crossBetween val="between"/>
        <c:majorUnit val="0.1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Sheet1!$D$13:$D$20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Sheet1!$E$13:$E$20</c:f>
              <c:numCache>
                <c:formatCode>0%</c:formatCode>
                <c:ptCount val="8"/>
                <c:pt idx="0">
                  <c:v>0.132013201320132</c:v>
                </c:pt>
                <c:pt idx="1">
                  <c:v>0.10891089108910891</c:v>
                </c:pt>
                <c:pt idx="2">
                  <c:v>0.1254125412541254</c:v>
                </c:pt>
                <c:pt idx="3">
                  <c:v>8.9108910891089105E-2</c:v>
                </c:pt>
                <c:pt idx="4">
                  <c:v>1.4851485148514851E-2</c:v>
                </c:pt>
                <c:pt idx="5">
                  <c:v>0.132013201320132</c:v>
                </c:pt>
                <c:pt idx="6">
                  <c:v>7.7557755775577553E-2</c:v>
                </c:pt>
                <c:pt idx="7">
                  <c:v>0.32013201320132012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7605368"/>
        <c:axId val="457609680"/>
      </c:barChart>
      <c:catAx>
        <c:axId val="457605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7609680"/>
        <c:crosses val="autoZero"/>
        <c:auto val="1"/>
        <c:lblAlgn val="ctr"/>
        <c:lblOffset val="100"/>
        <c:noMultiLvlLbl val="0"/>
      </c:catAx>
      <c:valAx>
        <c:axId val="45760968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7605368"/>
        <c:crosses val="autoZero"/>
        <c:crossBetween val="between"/>
        <c:majorUnit val="0.1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Sheet1!$B$145</c:f>
              <c:strCache>
                <c:ptCount val="1"/>
                <c:pt idx="0">
                  <c:v>Non Election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Sheet1!$C$144:$D$144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Sheet1!$C$145:$D$145</c:f>
              <c:numCache>
                <c:formatCode>0%</c:formatCode>
                <c:ptCount val="2"/>
                <c:pt idx="0">
                  <c:v>0.215962441314554</c:v>
                </c:pt>
                <c:pt idx="1">
                  <c:v>0.19561815336463223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307336"/>
        <c:axId val="457306160"/>
      </c:barChart>
      <c:catAx>
        <c:axId val="457307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7306160"/>
        <c:crosses val="autoZero"/>
        <c:auto val="1"/>
        <c:lblAlgn val="ctr"/>
        <c:lblOffset val="100"/>
        <c:noMultiLvlLbl val="0"/>
      </c:catAx>
      <c:valAx>
        <c:axId val="457306160"/>
        <c:scaling>
          <c:orientation val="minMax"/>
          <c:max val="0.2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7307336"/>
        <c:crosses val="autoZero"/>
        <c:crossBetween val="between"/>
        <c:majorUnit val="0.05"/>
        <c:minorUnit val="1E-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Sheet1!$B$146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Sheet1!$C$144:$D$144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Sheet1!$C$146:$D$146</c:f>
              <c:numCache>
                <c:formatCode>0%</c:formatCode>
                <c:ptCount val="2"/>
                <c:pt idx="0">
                  <c:v>0.22009569377990432</c:v>
                </c:pt>
                <c:pt idx="1">
                  <c:v>0.19138755980861244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309296"/>
        <c:axId val="457308512"/>
      </c:barChart>
      <c:catAx>
        <c:axId val="45730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7308512"/>
        <c:crosses val="autoZero"/>
        <c:auto val="1"/>
        <c:lblAlgn val="ctr"/>
        <c:lblOffset val="100"/>
        <c:noMultiLvlLbl val="0"/>
      </c:catAx>
      <c:valAx>
        <c:axId val="457308512"/>
        <c:scaling>
          <c:orientation val="minMax"/>
          <c:max val="0.2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7309296"/>
        <c:crosses val="autoZero"/>
        <c:crossBetween val="between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Sheet1!$A$2:$A$9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Sheet1!$B$2:$B$9</c:f>
              <c:numCache>
                <c:formatCode>0%</c:formatCode>
                <c:ptCount val="8"/>
                <c:pt idx="0">
                  <c:v>0.1076555023923445</c:v>
                </c:pt>
                <c:pt idx="1">
                  <c:v>0.10526315789473684</c:v>
                </c:pt>
                <c:pt idx="2">
                  <c:v>0.11244019138755981</c:v>
                </c:pt>
                <c:pt idx="3">
                  <c:v>8.6124401913875603E-2</c:v>
                </c:pt>
                <c:pt idx="4">
                  <c:v>2.3923444976076555E-2</c:v>
                </c:pt>
                <c:pt idx="5">
                  <c:v>0.12918660287081341</c:v>
                </c:pt>
                <c:pt idx="6">
                  <c:v>6.9377990430622011E-2</c:v>
                </c:pt>
                <c:pt idx="7">
                  <c:v>0.36602870813397131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8022720"/>
        <c:axId val="458024288"/>
      </c:barChart>
      <c:catAx>
        <c:axId val="45802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8024288"/>
        <c:crosses val="autoZero"/>
        <c:auto val="1"/>
        <c:lblAlgn val="ctr"/>
        <c:lblOffset val="100"/>
        <c:noMultiLvlLbl val="0"/>
      </c:catAx>
      <c:valAx>
        <c:axId val="45802428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802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Sheet1!$B$147</c:f>
              <c:strCache>
                <c:ptCount val="1"/>
                <c:pt idx="0">
                  <c:v>Election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Sheet1!$C$144:$D$144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Sheet1!$C$147:$D$147</c:f>
              <c:numCache>
                <c:formatCode>0%</c:formatCode>
                <c:ptCount val="2"/>
                <c:pt idx="0">
                  <c:v>0.233502538071066</c:v>
                </c:pt>
                <c:pt idx="1">
                  <c:v>0.17766497461928932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306944"/>
        <c:axId val="457308904"/>
      </c:barChart>
      <c:catAx>
        <c:axId val="45730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7308904"/>
        <c:crosses val="autoZero"/>
        <c:auto val="1"/>
        <c:lblAlgn val="ctr"/>
        <c:lblOffset val="100"/>
        <c:noMultiLvlLbl val="0"/>
      </c:catAx>
      <c:valAx>
        <c:axId val="4573089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730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Sheet1!$B$153</c:f>
              <c:strCache>
                <c:ptCount val="1"/>
                <c:pt idx="0">
                  <c:v>Democrat Non-Election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Sheet1!$C$152:$D$152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Sheet1!$C$153:$D$153</c:f>
              <c:numCache>
                <c:formatCode>General</c:formatCode>
                <c:ptCount val="2"/>
                <c:pt idx="0">
                  <c:v>0.1027190332326284</c:v>
                </c:pt>
                <c:pt idx="1">
                  <c:v>0.28700906344410876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740992"/>
        <c:axId val="455740208"/>
      </c:barChart>
      <c:catAx>
        <c:axId val="45574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5740208"/>
        <c:crosses val="autoZero"/>
        <c:auto val="1"/>
        <c:lblAlgn val="ctr"/>
        <c:lblOffset val="100"/>
        <c:noMultiLvlLbl val="0"/>
      </c:catAx>
      <c:valAx>
        <c:axId val="4557402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574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Sheet1!$B$154</c:f>
              <c:strCache>
                <c:ptCount val="1"/>
                <c:pt idx="0">
                  <c:v>Republican Non-Election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Sheet1!$C$152:$D$152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Sheet1!$C$154:$D$154</c:f>
              <c:numCache>
                <c:formatCode>General</c:formatCode>
                <c:ptCount val="2"/>
                <c:pt idx="0">
                  <c:v>0.33766233766233766</c:v>
                </c:pt>
                <c:pt idx="1">
                  <c:v>9.7402597402597407E-2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741776"/>
        <c:axId val="455738640"/>
      </c:barChart>
      <c:catAx>
        <c:axId val="45574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5738640"/>
        <c:crosses val="autoZero"/>
        <c:auto val="1"/>
        <c:lblAlgn val="ctr"/>
        <c:lblOffset val="100"/>
        <c:noMultiLvlLbl val="0"/>
      </c:catAx>
      <c:valAx>
        <c:axId val="4557386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574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Sheet1!$G$9</c:f>
              <c:strCache>
                <c:ptCount val="1"/>
                <c:pt idx="0">
                  <c:v>Republican Not Divided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Sheet1!$H$8:$I$8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Sheet1!$H$9:$I$9</c:f>
              <c:numCache>
                <c:formatCode>General</c:formatCode>
                <c:ptCount val="2"/>
                <c:pt idx="0">
                  <c:v>0.38888888888888884</c:v>
                </c:pt>
                <c:pt idx="1">
                  <c:v>0.10256410256410256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739816"/>
        <c:axId val="457011568"/>
      </c:barChart>
      <c:catAx>
        <c:axId val="45573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011568"/>
        <c:crosses val="autoZero"/>
        <c:auto val="1"/>
        <c:lblAlgn val="ctr"/>
        <c:lblOffset val="100"/>
        <c:noMultiLvlLbl val="0"/>
      </c:catAx>
      <c:valAx>
        <c:axId val="457011568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5739816"/>
        <c:crosses val="autoZero"/>
        <c:crossBetween val="between"/>
        <c:majorUnit val="0.05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Sheet1!$G$10</c:f>
              <c:strCache>
                <c:ptCount val="1"/>
                <c:pt idx="0">
                  <c:v>Republican Divided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Sheet1!$H$8:$I$8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Sheet1!$H$10:$I$10</c:f>
              <c:numCache>
                <c:formatCode>General</c:formatCode>
                <c:ptCount val="2"/>
                <c:pt idx="0">
                  <c:v>0.28205128205128205</c:v>
                </c:pt>
                <c:pt idx="1">
                  <c:v>0.12820512820512819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12352"/>
        <c:axId val="457013528"/>
      </c:barChart>
      <c:catAx>
        <c:axId val="4570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013528"/>
        <c:crosses val="autoZero"/>
        <c:auto val="1"/>
        <c:lblAlgn val="ctr"/>
        <c:lblOffset val="100"/>
        <c:noMultiLvlLbl val="0"/>
      </c:catAx>
      <c:valAx>
        <c:axId val="457013528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7012352"/>
        <c:crosses val="autoZero"/>
        <c:crossBetween val="between"/>
        <c:majorUnit val="0.05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Sheet1!$G$11</c:f>
              <c:strCache>
                <c:ptCount val="1"/>
                <c:pt idx="0">
                  <c:v>Democrat Not Divided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Sheet1!$H$8:$I$8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Sheet1!$H$11:$I$11</c:f>
              <c:numCache>
                <c:formatCode>General</c:formatCode>
                <c:ptCount val="2"/>
                <c:pt idx="0">
                  <c:v>8.2152974504249299E-2</c:v>
                </c:pt>
                <c:pt idx="1">
                  <c:v>0.28895184135977336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10392"/>
        <c:axId val="457011176"/>
      </c:barChart>
      <c:catAx>
        <c:axId val="45701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011176"/>
        <c:crosses val="autoZero"/>
        <c:auto val="1"/>
        <c:lblAlgn val="ctr"/>
        <c:lblOffset val="100"/>
        <c:noMultiLvlLbl val="0"/>
      </c:catAx>
      <c:valAx>
        <c:axId val="457011176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7010392"/>
        <c:crosses val="autoZero"/>
        <c:crossBetween val="between"/>
        <c:majorUnit val="0.05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Sheet1!$G$12</c:f>
              <c:strCache>
                <c:ptCount val="1"/>
                <c:pt idx="0">
                  <c:v>Democrat Divided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Sheet1!$H$8:$I$8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Sheet1!$H$12:$I$12</c:f>
              <c:numCache>
                <c:formatCode>General</c:formatCode>
                <c:ptCount val="2"/>
                <c:pt idx="0">
                  <c:v>0.16666666666666666</c:v>
                </c:pt>
                <c:pt idx="1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80832"/>
        <c:axId val="379180440"/>
      </c:barChart>
      <c:catAx>
        <c:axId val="3791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180440"/>
        <c:crosses val="autoZero"/>
        <c:auto val="1"/>
        <c:lblAlgn val="ctr"/>
        <c:lblOffset val="100"/>
        <c:noMultiLvlLbl val="0"/>
      </c:catAx>
      <c:valAx>
        <c:axId val="379180440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79180832"/>
        <c:crosses val="autoZero"/>
        <c:crossBetween val="between"/>
        <c:majorUnit val="0.05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Sheet1!$G$16</c:f>
              <c:strCache>
                <c:ptCount val="1"/>
                <c:pt idx="0">
                  <c:v>Republican Election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Sheet1!$H$15:$I$15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Sheet1!$H$16:$I$16</c:f>
              <c:numCache>
                <c:formatCode>0%</c:formatCode>
                <c:ptCount val="2"/>
                <c:pt idx="0">
                  <c:v>0.34710743801652894</c:v>
                </c:pt>
                <c:pt idx="1">
                  <c:v>0.15702479338842976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79264"/>
        <c:axId val="379178872"/>
      </c:barChart>
      <c:catAx>
        <c:axId val="37917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178872"/>
        <c:crosses val="autoZero"/>
        <c:auto val="1"/>
        <c:lblAlgn val="ctr"/>
        <c:lblOffset val="100"/>
        <c:noMultiLvlLbl val="0"/>
      </c:catAx>
      <c:valAx>
        <c:axId val="379178872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79179264"/>
        <c:crosses val="autoZero"/>
        <c:crossBetween val="between"/>
        <c:majorUnit val="0.05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Sheet1!$G$17</c:f>
              <c:strCache>
                <c:ptCount val="1"/>
                <c:pt idx="0">
                  <c:v>Democrat Election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Sheet1!$H$15:$I$15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Sheet1!$H$17:$I$17</c:f>
              <c:numCache>
                <c:formatCode>0%</c:formatCode>
                <c:ptCount val="2"/>
                <c:pt idx="0">
                  <c:v>5.2631578999999998E-2</c:v>
                </c:pt>
                <c:pt idx="1">
                  <c:v>0.21052631500000002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758488"/>
        <c:axId val="457757704"/>
      </c:barChart>
      <c:catAx>
        <c:axId val="45775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757704"/>
        <c:crosses val="autoZero"/>
        <c:auto val="1"/>
        <c:lblAlgn val="ctr"/>
        <c:lblOffset val="100"/>
        <c:noMultiLvlLbl val="0"/>
      </c:catAx>
      <c:valAx>
        <c:axId val="457757704"/>
        <c:scaling>
          <c:orientation val="minMax"/>
          <c:max val="0.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7758488"/>
        <c:crosses val="autoZero"/>
        <c:crossBetween val="between"/>
        <c:majorUnit val="0.05"/>
        <c:min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invertIfNegative val="0"/>
          <c:cat>
            <c:strRef>
              <c:f>(Sheet1!$A$9,Sheet1!$A$10)</c:f>
              <c:strCache>
                <c:ptCount val="2"/>
                <c:pt idx="0">
                  <c:v>Foreign</c:v>
                </c:pt>
                <c:pt idx="1">
                  <c:v>Right and Left</c:v>
                </c:pt>
              </c:strCache>
            </c:strRef>
          </c:cat>
          <c:val>
            <c:numRef>
              <c:f>(Sheet1!$B$9,Sheet1!$B$10)</c:f>
              <c:numCache>
                <c:formatCode>0%</c:formatCode>
                <c:ptCount val="2"/>
                <c:pt idx="0">
                  <c:v>0.36602870813397131</c:v>
                </c:pt>
                <c:pt idx="1">
                  <c:v>0.21291866028708134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23112"/>
        <c:axId val="458025072"/>
      </c:barChart>
      <c:catAx>
        <c:axId val="458023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8025072"/>
        <c:crosses val="autoZero"/>
        <c:auto val="1"/>
        <c:lblAlgn val="ctr"/>
        <c:lblOffset val="100"/>
        <c:noMultiLvlLbl val="0"/>
      </c:catAx>
      <c:valAx>
        <c:axId val="4580250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8023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Republican Years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Sheet1!$D$2:$D$9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Sheet1!$E$2:$E$9</c:f>
              <c:numCache>
                <c:formatCode>0%</c:formatCode>
                <c:ptCount val="8"/>
                <c:pt idx="0">
                  <c:v>0.1585081585081585</c:v>
                </c:pt>
                <c:pt idx="1">
                  <c:v>5.8275058275058272E-2</c:v>
                </c:pt>
                <c:pt idx="2">
                  <c:v>0.18181818181818182</c:v>
                </c:pt>
                <c:pt idx="3">
                  <c:v>5.5944055944055944E-2</c:v>
                </c:pt>
                <c:pt idx="4">
                  <c:v>2.564102564102564E-2</c:v>
                </c:pt>
                <c:pt idx="5">
                  <c:v>0.13286713286713286</c:v>
                </c:pt>
                <c:pt idx="6">
                  <c:v>7.6923076923076927E-2</c:v>
                </c:pt>
                <c:pt idx="7">
                  <c:v>0.31002331002331002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23896"/>
        <c:axId val="458025856"/>
      </c:barChart>
      <c:catAx>
        <c:axId val="458023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8025856"/>
        <c:crosses val="autoZero"/>
        <c:auto val="1"/>
        <c:lblAlgn val="ctr"/>
        <c:lblOffset val="100"/>
        <c:noMultiLvlLbl val="0"/>
      </c:catAx>
      <c:valAx>
        <c:axId val="4580258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8023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Democrat Years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Sheet1!$D$2:$D$9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Sheet1!$F$2:$F$9</c:f>
              <c:numCache>
                <c:formatCode>0%</c:formatCode>
                <c:ptCount val="8"/>
                <c:pt idx="0">
                  <c:v>5.4054054054054057E-2</c:v>
                </c:pt>
                <c:pt idx="1">
                  <c:v>0.15479115479115479</c:v>
                </c:pt>
                <c:pt idx="2">
                  <c:v>3.9312039312039311E-2</c:v>
                </c:pt>
                <c:pt idx="3">
                  <c:v>0.11793611793611794</c:v>
                </c:pt>
                <c:pt idx="4">
                  <c:v>2.2113022113022112E-2</c:v>
                </c:pt>
                <c:pt idx="5">
                  <c:v>0.12530712530712532</c:v>
                </c:pt>
                <c:pt idx="6">
                  <c:v>6.1425061425061427E-2</c:v>
                </c:pt>
                <c:pt idx="7">
                  <c:v>0.42506142506142508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27032"/>
        <c:axId val="458027424"/>
      </c:barChart>
      <c:catAx>
        <c:axId val="458027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8027424"/>
        <c:crosses val="autoZero"/>
        <c:auto val="1"/>
        <c:lblAlgn val="ctr"/>
        <c:lblOffset val="100"/>
        <c:noMultiLvlLbl val="0"/>
      </c:catAx>
      <c:valAx>
        <c:axId val="4580274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8027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cat>
            <c:strRef>
              <c:f>Sheet1!$E$1:$F$1</c:f>
              <c:strCache>
                <c:ptCount val="2"/>
                <c:pt idx="0">
                  <c:v>Republican Years</c:v>
                </c:pt>
                <c:pt idx="1">
                  <c:v>Democrat Years</c:v>
                </c:pt>
              </c:strCache>
            </c:strRef>
          </c:cat>
          <c:val>
            <c:numRef>
              <c:f>Sheet1!$E$9:$F$9</c:f>
              <c:numCache>
                <c:formatCode>0%</c:formatCode>
                <c:ptCount val="2"/>
                <c:pt idx="0">
                  <c:v>0.31002331002331002</c:v>
                </c:pt>
                <c:pt idx="1">
                  <c:v>0.42506142506142508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28208"/>
        <c:axId val="458028600"/>
      </c:barChart>
      <c:catAx>
        <c:axId val="45802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8028600"/>
        <c:crosses val="autoZero"/>
        <c:auto val="1"/>
        <c:lblAlgn val="ctr"/>
        <c:lblOffset val="100"/>
        <c:noMultiLvlLbl val="0"/>
      </c:catAx>
      <c:valAx>
        <c:axId val="4580286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802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Sheet1!$B$145</c:f>
              <c:strCache>
                <c:ptCount val="1"/>
                <c:pt idx="0">
                  <c:v>Non Election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Sheet1!$C$144:$D$144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Sheet1!$C$145:$D$145</c:f>
              <c:numCache>
                <c:formatCode>0%</c:formatCode>
                <c:ptCount val="2"/>
                <c:pt idx="0">
                  <c:v>0.215962441314554</c:v>
                </c:pt>
                <c:pt idx="1">
                  <c:v>0.19561815336463223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26640"/>
        <c:axId val="458029384"/>
      </c:barChart>
      <c:catAx>
        <c:axId val="45802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8029384"/>
        <c:crosses val="autoZero"/>
        <c:auto val="1"/>
        <c:lblAlgn val="ctr"/>
        <c:lblOffset val="100"/>
        <c:noMultiLvlLbl val="0"/>
      </c:catAx>
      <c:valAx>
        <c:axId val="4580293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802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Democrat Years</c:v>
                </c:pt>
              </c:strCache>
            </c:strRef>
          </c:tx>
          <c:invertIfNegative val="0"/>
          <c:cat>
            <c:strRef>
              <c:f>Sheet1!$H$2:$H$3</c:f>
              <c:strCache>
                <c:ptCount val="2"/>
                <c:pt idx="0">
                  <c:v>Right/Capitalist</c:v>
                </c:pt>
                <c:pt idx="1">
                  <c:v>Left/Communist</c:v>
                </c:pt>
              </c:strCache>
            </c:strRef>
          </c:cat>
          <c:val>
            <c:numRef>
              <c:f>Sheet1!$J$2:$J$3</c:f>
              <c:numCache>
                <c:formatCode>0%</c:formatCode>
                <c:ptCount val="2"/>
                <c:pt idx="0">
                  <c:v>9.3366093366093361E-2</c:v>
                </c:pt>
                <c:pt idx="1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768880"/>
        <c:axId val="457765352"/>
      </c:barChart>
      <c:catAx>
        <c:axId val="45776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7765352"/>
        <c:crosses val="autoZero"/>
        <c:auto val="1"/>
        <c:lblAlgn val="ctr"/>
        <c:lblOffset val="100"/>
        <c:noMultiLvlLbl val="0"/>
      </c:catAx>
      <c:valAx>
        <c:axId val="4577653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776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Sheet1!$A$13:$A$20</c:f>
              <c:strCache>
                <c:ptCount val="8"/>
                <c:pt idx="0">
                  <c:v>Right</c:v>
                </c:pt>
                <c:pt idx="1">
                  <c:v>Left</c:v>
                </c:pt>
                <c:pt idx="2">
                  <c:v>Capitalist</c:v>
                </c:pt>
                <c:pt idx="3">
                  <c:v>Communist</c:v>
                </c:pt>
                <c:pt idx="4">
                  <c:v>Media</c:v>
                </c:pt>
                <c:pt idx="5">
                  <c:v>Government</c:v>
                </c:pt>
                <c:pt idx="6">
                  <c:v>Other</c:v>
                </c:pt>
                <c:pt idx="7">
                  <c:v>Foreign</c:v>
                </c:pt>
              </c:strCache>
            </c:strRef>
          </c:cat>
          <c:val>
            <c:numRef>
              <c:f>Sheet1!$B$13:$B$20</c:f>
              <c:numCache>
                <c:formatCode>0%</c:formatCode>
                <c:ptCount val="8"/>
                <c:pt idx="0">
                  <c:v>4.3478260869565216E-2</c:v>
                </c:pt>
                <c:pt idx="1">
                  <c:v>9.5652173913043481E-2</c:v>
                </c:pt>
                <c:pt idx="2">
                  <c:v>7.8260869565217397E-2</c:v>
                </c:pt>
                <c:pt idx="3">
                  <c:v>7.8260869565217397E-2</c:v>
                </c:pt>
                <c:pt idx="4">
                  <c:v>4.7826086956521741E-2</c:v>
                </c:pt>
                <c:pt idx="5">
                  <c:v>0.12173913043478261</c:v>
                </c:pt>
                <c:pt idx="6">
                  <c:v>4.7826086956521741E-2</c:v>
                </c:pt>
                <c:pt idx="7">
                  <c:v>0.48695652173913045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7771624"/>
        <c:axId val="457771232"/>
      </c:barChart>
      <c:catAx>
        <c:axId val="457771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7771232"/>
        <c:crosses val="autoZero"/>
        <c:auto val="1"/>
        <c:lblAlgn val="ctr"/>
        <c:lblOffset val="100"/>
        <c:noMultiLvlLbl val="0"/>
      </c:catAx>
      <c:valAx>
        <c:axId val="45777123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57771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100013</xdr:colOff>
      <xdr:row>23</xdr:row>
      <xdr:rowOff>100013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304800</xdr:colOff>
      <xdr:row>42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304800</xdr:colOff>
      <xdr:row>80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7</xdr:col>
      <xdr:colOff>304800</xdr:colOff>
      <xdr:row>97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304800</xdr:colOff>
      <xdr:row>114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7</xdr:col>
      <xdr:colOff>304800</xdr:colOff>
      <xdr:row>132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7</xdr:col>
      <xdr:colOff>304800</xdr:colOff>
      <xdr:row>149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457200</xdr:colOff>
      <xdr:row>27</xdr:row>
      <xdr:rowOff>47625</xdr:rowOff>
    </xdr:from>
    <xdr:to>
      <xdr:col>16</xdr:col>
      <xdr:colOff>152400</xdr:colOff>
      <xdr:row>41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16</xdr:col>
      <xdr:colOff>304800</xdr:colOff>
      <xdr:row>58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114300</xdr:rowOff>
    </xdr:from>
    <xdr:to>
      <xdr:col>14</xdr:col>
      <xdr:colOff>28575</xdr:colOff>
      <xdr:row>30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28575</xdr:rowOff>
    </xdr:from>
    <xdr:to>
      <xdr:col>11</xdr:col>
      <xdr:colOff>504825</xdr:colOff>
      <xdr:row>15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17</xdr:row>
      <xdr:rowOff>28575</xdr:rowOff>
    </xdr:from>
    <xdr:to>
      <xdr:col>7</xdr:col>
      <xdr:colOff>323850</xdr:colOff>
      <xdr:row>31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17</xdr:row>
      <xdr:rowOff>28575</xdr:rowOff>
    </xdr:from>
    <xdr:to>
      <xdr:col>15</xdr:col>
      <xdr:colOff>333375</xdr:colOff>
      <xdr:row>31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114300</xdr:colOff>
      <xdr:row>48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114300</xdr:colOff>
      <xdr:row>62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114300</xdr:colOff>
      <xdr:row>75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352425</xdr:colOff>
      <xdr:row>97</xdr:row>
      <xdr:rowOff>66675</xdr:rowOff>
    </xdr:from>
    <xdr:to>
      <xdr:col>18</xdr:col>
      <xdr:colOff>47625</xdr:colOff>
      <xdr:row>111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228600</xdr:colOff>
      <xdr:row>79</xdr:row>
      <xdr:rowOff>171450</xdr:rowOff>
    </xdr:from>
    <xdr:to>
      <xdr:col>12</xdr:col>
      <xdr:colOff>533400</xdr:colOff>
      <xdr:row>94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123825</xdr:colOff>
      <xdr:row>97</xdr:row>
      <xdr:rowOff>85725</xdr:rowOff>
    </xdr:from>
    <xdr:to>
      <xdr:col>8</xdr:col>
      <xdr:colOff>428625</xdr:colOff>
      <xdr:row>111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304800</xdr:colOff>
      <xdr:row>129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115</xdr:row>
      <xdr:rowOff>0</xdr:rowOff>
    </xdr:from>
    <xdr:to>
      <xdr:col>17</xdr:col>
      <xdr:colOff>304800</xdr:colOff>
      <xdr:row>129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352425</xdr:colOff>
      <xdr:row>14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304800</xdr:colOff>
      <xdr:row>31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14</xdr:col>
      <xdr:colOff>352425</xdr:colOff>
      <xdr:row>31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152400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152400</xdr:colOff>
      <xdr:row>14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opLeftCell="E3" workbookViewId="0">
      <selection activeCell="I18" sqref="I18"/>
    </sheetView>
  </sheetViews>
  <sheetFormatPr defaultColWidth="8.85546875" defaultRowHeight="15" x14ac:dyDescent="0.25"/>
  <cols>
    <col min="1" max="3" width="13.42578125" customWidth="1"/>
    <col min="4" max="4" width="16" customWidth="1"/>
    <col min="5" max="5" width="15.85546875" customWidth="1"/>
    <col min="6" max="6" width="17" customWidth="1"/>
    <col min="7" max="7" width="14.42578125" customWidth="1"/>
    <col min="8" max="8" width="21.28515625" customWidth="1"/>
    <col min="9" max="9" width="18.7109375" customWidth="1"/>
    <col min="10" max="10" width="15.28515625" customWidth="1"/>
    <col min="11" max="11" width="13" customWidth="1"/>
  </cols>
  <sheetData>
    <row r="1" spans="1:18" x14ac:dyDescent="0.25">
      <c r="A1" s="3"/>
      <c r="B1" s="3"/>
      <c r="C1" s="3"/>
      <c r="D1" s="3"/>
      <c r="E1" s="3" t="s">
        <v>9</v>
      </c>
      <c r="F1" s="3" t="s">
        <v>10</v>
      </c>
      <c r="G1" s="3"/>
      <c r="H1" s="3"/>
      <c r="I1" s="3" t="s">
        <v>9</v>
      </c>
      <c r="J1" s="3" t="s">
        <v>10</v>
      </c>
    </row>
    <row r="2" spans="1:18" x14ac:dyDescent="0.25">
      <c r="A2" s="3" t="s">
        <v>1</v>
      </c>
      <c r="B2" s="3">
        <f>90/836</f>
        <v>0.1076555023923445</v>
      </c>
      <c r="C2" s="3"/>
      <c r="D2" s="3" t="s">
        <v>1</v>
      </c>
      <c r="E2" s="3">
        <f>68/429</f>
        <v>0.1585081585081585</v>
      </c>
      <c r="F2" s="3">
        <f>22/407</f>
        <v>5.4054054054054057E-2</v>
      </c>
      <c r="G2" s="3"/>
      <c r="H2" s="3" t="s">
        <v>13</v>
      </c>
      <c r="I2" s="3">
        <f>SUM(E2,E4)</f>
        <v>0.34032634032634035</v>
      </c>
      <c r="J2" s="3">
        <f>SUM(F2,F4)</f>
        <v>9.3366093366093361E-2</v>
      </c>
    </row>
    <row r="3" spans="1:18" x14ac:dyDescent="0.25">
      <c r="A3" s="3" t="s">
        <v>0</v>
      </c>
      <c r="B3" s="3">
        <f>88/836</f>
        <v>0.10526315789473684</v>
      </c>
      <c r="C3" s="3"/>
      <c r="D3" s="3" t="s">
        <v>0</v>
      </c>
      <c r="E3" s="3">
        <f>25/429</f>
        <v>5.8275058275058272E-2</v>
      </c>
      <c r="F3" s="3">
        <f>63/407</f>
        <v>0.15479115479115479</v>
      </c>
      <c r="G3" s="3"/>
      <c r="H3" s="3" t="s">
        <v>11</v>
      </c>
      <c r="I3" s="3">
        <f>SUM(E3,E5)</f>
        <v>0.11421911421911421</v>
      </c>
      <c r="J3" s="3">
        <f>SUM(F3,F5)</f>
        <v>0.27272727272727271</v>
      </c>
    </row>
    <row r="4" spans="1:18" x14ac:dyDescent="0.25">
      <c r="A4" s="3" t="s">
        <v>12</v>
      </c>
      <c r="B4" s="3">
        <f>94/836</f>
        <v>0.11244019138755981</v>
      </c>
      <c r="C4" s="3"/>
      <c r="D4" s="3" t="s">
        <v>12</v>
      </c>
      <c r="E4" s="3">
        <f>78/429</f>
        <v>0.18181818181818182</v>
      </c>
      <c r="F4" s="3">
        <f>16/407</f>
        <v>3.9312039312039311E-2</v>
      </c>
      <c r="G4" s="3"/>
      <c r="H4" s="3"/>
      <c r="I4" s="3"/>
    </row>
    <row r="5" spans="1:18" x14ac:dyDescent="0.25">
      <c r="A5" s="3" t="s">
        <v>2</v>
      </c>
      <c r="B5" s="3">
        <f>72/836</f>
        <v>8.6124401913875603E-2</v>
      </c>
      <c r="C5" s="3"/>
      <c r="D5" s="3" t="s">
        <v>2</v>
      </c>
      <c r="E5" s="3">
        <f>24/429</f>
        <v>5.5944055944055944E-2</v>
      </c>
      <c r="F5" s="3">
        <f>48/407</f>
        <v>0.11793611793611794</v>
      </c>
      <c r="G5" s="3"/>
      <c r="H5" s="3"/>
      <c r="I5" s="3"/>
    </row>
    <row r="6" spans="1:18" x14ac:dyDescent="0.25">
      <c r="A6" s="3" t="s">
        <v>3</v>
      </c>
      <c r="B6" s="3">
        <f>20/836</f>
        <v>2.3923444976076555E-2</v>
      </c>
      <c r="C6" s="3"/>
      <c r="D6" s="3" t="s">
        <v>3</v>
      </c>
      <c r="E6" s="3">
        <f>11/429</f>
        <v>2.564102564102564E-2</v>
      </c>
      <c r="F6" s="3">
        <f>9/407</f>
        <v>2.2113022113022112E-2</v>
      </c>
      <c r="G6" s="3"/>
      <c r="H6" s="3"/>
      <c r="I6" s="3"/>
    </row>
    <row r="7" spans="1:18" x14ac:dyDescent="0.25">
      <c r="A7" s="3" t="s">
        <v>4</v>
      </c>
      <c r="B7" s="3">
        <f>108/836</f>
        <v>0.12918660287081341</v>
      </c>
      <c r="C7" s="3"/>
      <c r="D7" s="3" t="s">
        <v>4</v>
      </c>
      <c r="E7" s="3">
        <f>57/429</f>
        <v>0.13286713286713286</v>
      </c>
      <c r="F7" s="3">
        <f>51/407</f>
        <v>0.12530712530712532</v>
      </c>
      <c r="G7" s="3"/>
      <c r="H7" s="3"/>
      <c r="I7" s="3"/>
    </row>
    <row r="8" spans="1:18" x14ac:dyDescent="0.25">
      <c r="A8" s="3" t="s">
        <v>5</v>
      </c>
      <c r="B8" s="3">
        <f>58/836</f>
        <v>6.9377990430622011E-2</v>
      </c>
      <c r="C8" s="3"/>
      <c r="D8" s="3" t="s">
        <v>5</v>
      </c>
      <c r="E8" s="3">
        <f>33/429</f>
        <v>7.6923076923076927E-2</v>
      </c>
      <c r="F8" s="3">
        <f>25/407</f>
        <v>6.1425061425061427E-2</v>
      </c>
      <c r="G8" s="3"/>
      <c r="H8" s="3" t="s">
        <v>13</v>
      </c>
      <c r="I8" s="3" t="s">
        <v>11</v>
      </c>
    </row>
    <row r="9" spans="1:18" x14ac:dyDescent="0.25">
      <c r="A9" s="3" t="s">
        <v>6</v>
      </c>
      <c r="B9" s="3">
        <f>306/836</f>
        <v>0.36602870813397131</v>
      </c>
      <c r="C9" s="3"/>
      <c r="D9" s="3" t="s">
        <v>6</v>
      </c>
      <c r="E9" s="3">
        <f>133/429</f>
        <v>0.31002331002331002</v>
      </c>
      <c r="F9" s="3">
        <f>173/407</f>
        <v>0.42506142506142508</v>
      </c>
      <c r="G9" s="1" t="s">
        <v>27</v>
      </c>
      <c r="H9" s="1">
        <v>0.38888888888888884</v>
      </c>
      <c r="I9" s="1">
        <v>0.10256410256410256</v>
      </c>
      <c r="K9" s="1"/>
    </row>
    <row r="10" spans="1:18" x14ac:dyDescent="0.25">
      <c r="A10" s="3" t="s">
        <v>8</v>
      </c>
      <c r="B10" s="3">
        <f>SUM(B2,B3)</f>
        <v>0.21291866028708134</v>
      </c>
      <c r="C10" s="3"/>
      <c r="D10" s="3"/>
      <c r="E10" s="3"/>
      <c r="F10" s="3"/>
      <c r="G10" s="1" t="s">
        <v>26</v>
      </c>
      <c r="H10" s="1">
        <v>0.28205128205128205</v>
      </c>
      <c r="I10" s="1">
        <v>0.12820512820512819</v>
      </c>
      <c r="K10" s="1"/>
    </row>
    <row r="11" spans="1:18" s="1" customFormat="1" x14ac:dyDescent="0.25">
      <c r="A11" s="3"/>
      <c r="B11" s="3"/>
      <c r="C11" s="3"/>
      <c r="D11" s="3"/>
      <c r="E11" s="3"/>
      <c r="F11" s="3"/>
      <c r="G11" s="1" t="s">
        <v>28</v>
      </c>
      <c r="H11" s="1">
        <v>8.2152974504249299E-2</v>
      </c>
      <c r="I11" s="1">
        <v>0.28895184135977336</v>
      </c>
    </row>
    <row r="12" spans="1:18" s="1" customFormat="1" x14ac:dyDescent="0.25">
      <c r="A12" s="3" t="s">
        <v>14</v>
      </c>
      <c r="B12" s="3"/>
      <c r="C12" s="3"/>
      <c r="D12" s="3" t="s">
        <v>15</v>
      </c>
      <c r="E12" s="3"/>
      <c r="F12" s="3"/>
      <c r="G12" s="1" t="s">
        <v>29</v>
      </c>
      <c r="H12" s="1">
        <v>0.16666666666666666</v>
      </c>
      <c r="I12" s="1">
        <v>0.16666666666666666</v>
      </c>
    </row>
    <row r="13" spans="1:18" s="1" customFormat="1" x14ac:dyDescent="0.25">
      <c r="A13" s="3" t="s">
        <v>1</v>
      </c>
      <c r="B13" s="3">
        <f>10/230</f>
        <v>4.3478260869565216E-2</v>
      </c>
      <c r="C13" s="3"/>
      <c r="D13" s="3" t="s">
        <v>1</v>
      </c>
      <c r="E13" s="3">
        <f>80/606</f>
        <v>0.132013201320132</v>
      </c>
      <c r="F13" s="3"/>
      <c r="G13" s="3"/>
      <c r="H13" s="3"/>
      <c r="I13" s="3"/>
    </row>
    <row r="14" spans="1:18" s="1" customFormat="1" x14ac:dyDescent="0.25">
      <c r="A14" s="3" t="s">
        <v>0</v>
      </c>
      <c r="B14" s="3">
        <f>22/230</f>
        <v>9.5652173913043481E-2</v>
      </c>
      <c r="C14" s="3"/>
      <c r="D14" s="3" t="s">
        <v>0</v>
      </c>
      <c r="E14" s="3">
        <f>66/606</f>
        <v>0.10891089108910891</v>
      </c>
      <c r="F14" s="3"/>
      <c r="G14" s="3"/>
      <c r="H14" s="3"/>
      <c r="I14" s="3"/>
    </row>
    <row r="15" spans="1:18" s="1" customFormat="1" x14ac:dyDescent="0.25">
      <c r="A15" s="3" t="s">
        <v>12</v>
      </c>
      <c r="B15" s="3">
        <f>18/230</f>
        <v>7.8260869565217397E-2</v>
      </c>
      <c r="C15" s="3"/>
      <c r="D15" s="3" t="s">
        <v>12</v>
      </c>
      <c r="E15" s="3">
        <f>76/606</f>
        <v>0.1254125412541254</v>
      </c>
      <c r="F15" s="3"/>
      <c r="G15" s="3"/>
      <c r="H15" s="3" t="s">
        <v>13</v>
      </c>
      <c r="I15" s="3" t="s">
        <v>11</v>
      </c>
      <c r="K15" s="1">
        <v>8</v>
      </c>
      <c r="L15" s="1">
        <v>6.6115702479338845E-2</v>
      </c>
      <c r="M15" s="1">
        <v>24</v>
      </c>
      <c r="N15" s="1">
        <v>0.19834710743801653</v>
      </c>
      <c r="O15" s="1">
        <v>11</v>
      </c>
      <c r="P15" s="1">
        <v>9.0909090909090912E-2</v>
      </c>
      <c r="Q15" s="1">
        <v>18</v>
      </c>
      <c r="R15" s="1">
        <v>0.1487603305785124</v>
      </c>
    </row>
    <row r="16" spans="1:18" s="1" customFormat="1" x14ac:dyDescent="0.25">
      <c r="A16" s="3" t="s">
        <v>2</v>
      </c>
      <c r="B16" s="3">
        <f>18/230</f>
        <v>7.8260869565217397E-2</v>
      </c>
      <c r="C16" s="3"/>
      <c r="D16" s="3" t="s">
        <v>2</v>
      </c>
      <c r="E16" s="3">
        <f>54/606</f>
        <v>8.9108910891089105E-2</v>
      </c>
      <c r="F16" s="3"/>
      <c r="G16" s="3" t="s">
        <v>30</v>
      </c>
      <c r="H16" s="3">
        <f>N15+R15</f>
        <v>0.34710743801652894</v>
      </c>
      <c r="I16" s="3">
        <f>L15+P15</f>
        <v>0.15702479338842976</v>
      </c>
    </row>
    <row r="17" spans="1:18" s="1" customFormat="1" x14ac:dyDescent="0.25">
      <c r="A17" s="3" t="s">
        <v>3</v>
      </c>
      <c r="B17" s="3">
        <f>11/230</f>
        <v>4.7826086956521741E-2</v>
      </c>
      <c r="C17" s="3"/>
      <c r="D17" s="3" t="s">
        <v>3</v>
      </c>
      <c r="E17" s="3">
        <f>9/606</f>
        <v>1.4851485148514851E-2</v>
      </c>
      <c r="F17" s="3"/>
      <c r="G17" s="3" t="s">
        <v>31</v>
      </c>
      <c r="H17" s="3">
        <f>N17+R17</f>
        <v>5.2631578999999998E-2</v>
      </c>
      <c r="I17" s="3">
        <f>L17+P17</f>
        <v>0.21052631500000002</v>
      </c>
      <c r="K17" s="4">
        <v>10</v>
      </c>
      <c r="L17" s="4">
        <v>0.131578947</v>
      </c>
      <c r="M17" s="4">
        <v>4</v>
      </c>
      <c r="N17" s="4">
        <v>5.2631578999999998E-2</v>
      </c>
      <c r="O17" s="4">
        <v>6</v>
      </c>
      <c r="P17" s="4">
        <v>7.8947368000000004E-2</v>
      </c>
      <c r="Q17" s="4">
        <v>0</v>
      </c>
      <c r="R17" s="4">
        <v>0</v>
      </c>
    </row>
    <row r="18" spans="1:18" s="1" customFormat="1" x14ac:dyDescent="0.25">
      <c r="A18" s="3" t="s">
        <v>4</v>
      </c>
      <c r="B18" s="3">
        <f>28/230</f>
        <v>0.12173913043478261</v>
      </c>
      <c r="C18" s="3"/>
      <c r="D18" s="3" t="s">
        <v>4</v>
      </c>
      <c r="E18" s="3">
        <f>80/606</f>
        <v>0.132013201320132</v>
      </c>
      <c r="F18" s="3"/>
      <c r="G18" s="3"/>
      <c r="H18" s="3"/>
      <c r="I18" s="3"/>
    </row>
    <row r="19" spans="1:18" s="1" customFormat="1" x14ac:dyDescent="0.25">
      <c r="A19" s="3" t="s">
        <v>5</v>
      </c>
      <c r="B19" s="3">
        <f>11/230</f>
        <v>4.7826086956521741E-2</v>
      </c>
      <c r="C19" s="3"/>
      <c r="D19" s="3" t="s">
        <v>5</v>
      </c>
      <c r="E19" s="3">
        <f>47/606</f>
        <v>7.7557755775577553E-2</v>
      </c>
      <c r="F19" s="3"/>
      <c r="G19" s="3"/>
      <c r="H19" s="3"/>
      <c r="I19" s="3"/>
    </row>
    <row r="20" spans="1:18" s="1" customFormat="1" x14ac:dyDescent="0.25">
      <c r="A20" s="3" t="s">
        <v>6</v>
      </c>
      <c r="B20" s="3">
        <f>112/230</f>
        <v>0.48695652173913045</v>
      </c>
      <c r="C20" s="3"/>
      <c r="D20" s="3" t="s">
        <v>6</v>
      </c>
      <c r="E20" s="3">
        <f>194/606</f>
        <v>0.32013201320132012</v>
      </c>
      <c r="F20" s="3"/>
      <c r="G20" s="3"/>
      <c r="H20" s="3"/>
      <c r="I20" s="3"/>
    </row>
    <row r="21" spans="1:18" s="1" customFormat="1" x14ac:dyDescent="0.25">
      <c r="A21" s="3" t="s">
        <v>8</v>
      </c>
      <c r="B21" s="3">
        <f>SUM(B13,B14)</f>
        <v>0.1391304347826087</v>
      </c>
      <c r="C21" s="3"/>
      <c r="D21" s="3" t="s">
        <v>8</v>
      </c>
      <c r="E21" s="3">
        <f>SUM(E13,E14)</f>
        <v>0.2409240924092409</v>
      </c>
      <c r="F21" s="3"/>
      <c r="G21" s="3"/>
      <c r="H21" s="3"/>
      <c r="I21" s="3"/>
    </row>
    <row r="22" spans="1:18" s="1" customFormat="1" x14ac:dyDescent="0.25">
      <c r="A22" s="3" t="s">
        <v>16</v>
      </c>
      <c r="B22" s="3">
        <f>SUM(B13:B20)</f>
        <v>1</v>
      </c>
      <c r="C22" s="3"/>
      <c r="D22" s="3" t="s">
        <v>16</v>
      </c>
      <c r="E22" s="3">
        <f>SUM(E13:E20)</f>
        <v>1</v>
      </c>
      <c r="F22" s="3"/>
      <c r="G22" s="3"/>
      <c r="H22" s="3"/>
      <c r="I22" s="3"/>
    </row>
    <row r="23" spans="1:18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18" x14ac:dyDescent="0.25">
      <c r="A24" s="3" t="s">
        <v>7</v>
      </c>
      <c r="B24" s="3" t="s">
        <v>1</v>
      </c>
      <c r="C24" s="3" t="s">
        <v>0</v>
      </c>
      <c r="D24" s="3" t="s">
        <v>12</v>
      </c>
      <c r="E24" s="3" t="s">
        <v>2</v>
      </c>
      <c r="F24" s="3" t="s">
        <v>3</v>
      </c>
      <c r="G24" s="3" t="s">
        <v>4</v>
      </c>
      <c r="H24" s="3" t="s">
        <v>6</v>
      </c>
      <c r="I24" s="3" t="s">
        <v>5</v>
      </c>
    </row>
    <row r="25" spans="1:18" x14ac:dyDescent="0.25">
      <c r="A25" s="2">
        <v>1897</v>
      </c>
      <c r="B25" s="3">
        <v>0.33333333333333331</v>
      </c>
      <c r="C25" s="3">
        <v>0</v>
      </c>
      <c r="D25" s="3">
        <v>0.16666666666666666</v>
      </c>
      <c r="E25" s="3">
        <v>0</v>
      </c>
      <c r="F25" s="3">
        <v>0</v>
      </c>
      <c r="G25" s="3">
        <v>0.5</v>
      </c>
      <c r="H25" s="3">
        <v>0</v>
      </c>
      <c r="I25" s="3">
        <v>0</v>
      </c>
    </row>
    <row r="26" spans="1:18" x14ac:dyDescent="0.25">
      <c r="A26" s="2">
        <v>1898</v>
      </c>
      <c r="B26" s="3">
        <v>0.25</v>
      </c>
      <c r="C26" s="3">
        <v>0</v>
      </c>
      <c r="D26" s="3">
        <v>0.375</v>
      </c>
      <c r="E26" s="3">
        <v>0</v>
      </c>
      <c r="F26" s="3">
        <v>0</v>
      </c>
      <c r="G26" s="3">
        <v>0</v>
      </c>
      <c r="H26" s="3">
        <v>0.25</v>
      </c>
      <c r="I26" s="3">
        <v>0.125</v>
      </c>
    </row>
    <row r="27" spans="1:18" x14ac:dyDescent="0.25">
      <c r="A27" s="2">
        <v>1899</v>
      </c>
      <c r="B27" s="3">
        <v>0.16666666666666666</v>
      </c>
      <c r="C27" s="3">
        <v>0</v>
      </c>
      <c r="D27" s="3">
        <v>0</v>
      </c>
      <c r="E27" s="3">
        <v>0</v>
      </c>
      <c r="F27" s="3">
        <v>0</v>
      </c>
      <c r="G27" s="3">
        <v>0.16666666666666666</v>
      </c>
      <c r="H27" s="3">
        <v>0.33333333333333331</v>
      </c>
      <c r="I27" s="3">
        <v>0.33333333333333331</v>
      </c>
    </row>
    <row r="28" spans="1:18" x14ac:dyDescent="0.25">
      <c r="A28" s="2">
        <v>1900</v>
      </c>
      <c r="B28" s="3">
        <v>0.25</v>
      </c>
      <c r="C28" s="3">
        <v>0.25</v>
      </c>
      <c r="D28" s="3">
        <v>0.125</v>
      </c>
      <c r="E28" s="3">
        <v>0</v>
      </c>
      <c r="F28" s="3">
        <v>0</v>
      </c>
      <c r="G28" s="3">
        <v>0.25</v>
      </c>
      <c r="H28" s="3">
        <v>0</v>
      </c>
      <c r="I28" s="3">
        <v>0.125</v>
      </c>
    </row>
    <row r="29" spans="1:18" x14ac:dyDescent="0.25">
      <c r="A29" s="2">
        <v>1901</v>
      </c>
      <c r="B29" s="3">
        <v>0.25</v>
      </c>
      <c r="C29" s="3">
        <v>0</v>
      </c>
      <c r="D29" s="3">
        <v>0.5</v>
      </c>
      <c r="E29" s="3">
        <v>0</v>
      </c>
      <c r="F29" s="3">
        <v>0</v>
      </c>
      <c r="G29" s="3">
        <v>0</v>
      </c>
      <c r="H29" s="3">
        <v>0.25</v>
      </c>
      <c r="I29" s="3">
        <v>0</v>
      </c>
    </row>
    <row r="30" spans="1:18" x14ac:dyDescent="0.25">
      <c r="A30" s="2">
        <v>1902</v>
      </c>
      <c r="B30" s="3">
        <v>0.1111111111111111</v>
      </c>
      <c r="C30" s="3">
        <v>0.1111111111111111</v>
      </c>
      <c r="D30" s="3">
        <v>0.44444444444444442</v>
      </c>
      <c r="E30" s="3">
        <v>0</v>
      </c>
      <c r="F30" s="3">
        <v>0</v>
      </c>
      <c r="G30" s="3">
        <v>0</v>
      </c>
      <c r="H30" s="3">
        <v>0.22222222222222221</v>
      </c>
      <c r="I30" s="3">
        <v>0.1111111111111111</v>
      </c>
    </row>
    <row r="31" spans="1:18" x14ac:dyDescent="0.25">
      <c r="A31" s="2">
        <v>1903</v>
      </c>
      <c r="B31" s="3">
        <v>0</v>
      </c>
      <c r="C31" s="3">
        <v>0</v>
      </c>
      <c r="D31" s="3">
        <v>0.6</v>
      </c>
      <c r="E31" s="3">
        <v>0</v>
      </c>
      <c r="F31" s="3">
        <v>0</v>
      </c>
      <c r="G31" s="3">
        <v>0</v>
      </c>
      <c r="H31" s="3">
        <v>0.4</v>
      </c>
      <c r="I31" s="3">
        <v>0</v>
      </c>
    </row>
    <row r="32" spans="1:18" x14ac:dyDescent="0.25">
      <c r="A32" s="2">
        <v>1904</v>
      </c>
      <c r="B32" s="3">
        <v>0.36363636363636365</v>
      </c>
      <c r="C32" s="3">
        <v>9.0909090909090912E-2</v>
      </c>
      <c r="D32" s="3">
        <v>0.18181818181818182</v>
      </c>
      <c r="E32" s="3">
        <v>0</v>
      </c>
      <c r="F32" s="3">
        <v>0</v>
      </c>
      <c r="G32" s="3">
        <v>9.0909090909090912E-2</v>
      </c>
      <c r="H32" s="3">
        <v>0.18181818181818182</v>
      </c>
      <c r="I32" s="3">
        <v>9.0909090909090912E-2</v>
      </c>
    </row>
    <row r="33" spans="1:9" x14ac:dyDescent="0.25">
      <c r="A33" s="2">
        <v>1905</v>
      </c>
      <c r="B33" s="3">
        <v>0</v>
      </c>
      <c r="C33" s="3">
        <v>0.33333333333333331</v>
      </c>
      <c r="D33" s="3">
        <v>0.25</v>
      </c>
      <c r="E33" s="3">
        <v>8.3333333333333329E-2</v>
      </c>
      <c r="F33" s="3">
        <v>0</v>
      </c>
      <c r="G33" s="3">
        <v>8.3333333333333329E-2</v>
      </c>
      <c r="H33" s="3">
        <v>0.25</v>
      </c>
      <c r="I33" s="3">
        <v>0</v>
      </c>
    </row>
    <row r="34" spans="1:9" x14ac:dyDescent="0.25">
      <c r="A34" s="2">
        <v>1906</v>
      </c>
      <c r="B34" s="3">
        <v>0.1111111111111111</v>
      </c>
      <c r="C34" s="3">
        <v>0</v>
      </c>
      <c r="D34" s="3">
        <v>0.33333333333333331</v>
      </c>
      <c r="E34" s="3">
        <v>0</v>
      </c>
      <c r="F34" s="3">
        <v>0</v>
      </c>
      <c r="G34" s="3">
        <v>0.1111111111111111</v>
      </c>
      <c r="H34" s="3">
        <v>0.33333333333333331</v>
      </c>
      <c r="I34" s="3">
        <v>0.1111111111111111</v>
      </c>
    </row>
    <row r="35" spans="1:9" x14ac:dyDescent="0.25">
      <c r="A35" s="2">
        <v>1907</v>
      </c>
      <c r="B35" s="3">
        <v>0</v>
      </c>
      <c r="C35" s="3">
        <v>0.125</v>
      </c>
      <c r="D35" s="3">
        <v>0.4375</v>
      </c>
      <c r="E35" s="3">
        <v>0</v>
      </c>
      <c r="F35" s="3">
        <v>6.25E-2</v>
      </c>
      <c r="G35" s="3">
        <v>0.1875</v>
      </c>
      <c r="H35" s="3">
        <v>0.125</v>
      </c>
      <c r="I35" s="3">
        <v>6.25E-2</v>
      </c>
    </row>
    <row r="36" spans="1:9" x14ac:dyDescent="0.25">
      <c r="A36" s="2">
        <v>1908</v>
      </c>
      <c r="B36" s="3">
        <v>0.1111111111111111</v>
      </c>
      <c r="C36" s="3">
        <v>0</v>
      </c>
      <c r="D36" s="3">
        <v>0.1111111111111111</v>
      </c>
      <c r="E36" s="3">
        <v>0</v>
      </c>
      <c r="F36" s="3">
        <v>0</v>
      </c>
      <c r="G36" s="3">
        <v>0.44444444444444442</v>
      </c>
      <c r="H36" s="3">
        <v>0.22222222222222221</v>
      </c>
      <c r="I36" s="3">
        <v>0.1111111111111111</v>
      </c>
    </row>
    <row r="37" spans="1:9" x14ac:dyDescent="0.25">
      <c r="A37" s="2">
        <v>1909</v>
      </c>
      <c r="B37" s="3">
        <v>0</v>
      </c>
      <c r="C37" s="3">
        <v>5.8823529411764705E-2</v>
      </c>
      <c r="D37" s="3">
        <v>0.47058823529411764</v>
      </c>
      <c r="E37" s="3">
        <v>5.8823529411764705E-2</v>
      </c>
      <c r="F37" s="3">
        <v>0</v>
      </c>
      <c r="G37" s="3">
        <v>0.23529411764705882</v>
      </c>
      <c r="H37" s="3">
        <v>5.8823529411764705E-2</v>
      </c>
      <c r="I37" s="3">
        <v>0.11764705882352941</v>
      </c>
    </row>
    <row r="38" spans="1:9" x14ac:dyDescent="0.25">
      <c r="A38" s="2">
        <v>1910</v>
      </c>
      <c r="B38" s="3">
        <v>0.33333333333333331</v>
      </c>
      <c r="C38" s="3">
        <v>0</v>
      </c>
      <c r="D38" s="3">
        <v>0.33333333333333331</v>
      </c>
      <c r="E38" s="3">
        <v>0</v>
      </c>
      <c r="F38" s="3">
        <v>0</v>
      </c>
      <c r="G38" s="3">
        <v>0</v>
      </c>
      <c r="H38" s="3">
        <v>0.33333333333333331</v>
      </c>
      <c r="I38" s="3">
        <v>0</v>
      </c>
    </row>
    <row r="39" spans="1:9" x14ac:dyDescent="0.25">
      <c r="A39" s="2">
        <v>1911</v>
      </c>
      <c r="B39" s="3">
        <v>0</v>
      </c>
      <c r="C39" s="3">
        <v>0</v>
      </c>
      <c r="D39" s="3">
        <v>0.6</v>
      </c>
      <c r="E39" s="3">
        <v>0</v>
      </c>
      <c r="F39" s="3">
        <v>0</v>
      </c>
      <c r="G39" s="3">
        <v>0.2</v>
      </c>
      <c r="H39" s="3">
        <v>0</v>
      </c>
      <c r="I39" s="3">
        <v>0.2</v>
      </c>
    </row>
    <row r="40" spans="1:9" x14ac:dyDescent="0.25">
      <c r="A40" s="2">
        <v>1912</v>
      </c>
      <c r="B40" s="3">
        <v>0</v>
      </c>
      <c r="C40" s="3">
        <v>0</v>
      </c>
      <c r="D40" s="3">
        <v>0.42857142857142855</v>
      </c>
      <c r="E40" s="3">
        <v>0</v>
      </c>
      <c r="F40" s="3">
        <v>0</v>
      </c>
      <c r="G40" s="3">
        <v>0</v>
      </c>
      <c r="H40" s="3">
        <v>0.14285714285714285</v>
      </c>
      <c r="I40" s="3">
        <v>0.42857142857142855</v>
      </c>
    </row>
    <row r="41" spans="1:9" x14ac:dyDescent="0.25">
      <c r="A41" s="2">
        <v>1913</v>
      </c>
      <c r="B41" s="3">
        <v>0</v>
      </c>
      <c r="C41" s="3">
        <v>0</v>
      </c>
      <c r="D41" s="3">
        <v>0.6</v>
      </c>
      <c r="E41" s="3">
        <v>0</v>
      </c>
      <c r="F41" s="3">
        <v>0</v>
      </c>
      <c r="G41" s="3">
        <v>0.2</v>
      </c>
      <c r="H41" s="3">
        <v>0.2</v>
      </c>
      <c r="I41" s="3">
        <v>0</v>
      </c>
    </row>
    <row r="42" spans="1:9" x14ac:dyDescent="0.25">
      <c r="A42" s="2">
        <v>1914</v>
      </c>
      <c r="B42" s="3">
        <v>0</v>
      </c>
      <c r="C42" s="3">
        <v>0.5714285714285714</v>
      </c>
      <c r="D42" s="3">
        <v>0.14285714285714285</v>
      </c>
      <c r="E42" s="3">
        <v>0</v>
      </c>
      <c r="F42" s="3">
        <v>0</v>
      </c>
      <c r="G42" s="3">
        <v>0</v>
      </c>
      <c r="H42" s="3">
        <v>0.14285714285714285</v>
      </c>
      <c r="I42" s="3">
        <v>0.14285714285714285</v>
      </c>
    </row>
    <row r="43" spans="1:9" x14ac:dyDescent="0.25">
      <c r="A43" s="2">
        <v>1915</v>
      </c>
      <c r="B43" s="3">
        <v>0</v>
      </c>
      <c r="C43" s="3">
        <v>0</v>
      </c>
      <c r="D43" s="3">
        <v>0</v>
      </c>
      <c r="E43" s="3">
        <v>0.14285714285714285</v>
      </c>
      <c r="F43" s="3">
        <v>0.14285714285714285</v>
      </c>
      <c r="G43" s="3">
        <v>0.14285714285714285</v>
      </c>
      <c r="H43" s="3">
        <v>0.42857142857142855</v>
      </c>
      <c r="I43" s="3">
        <v>0.14285714285714285</v>
      </c>
    </row>
    <row r="44" spans="1:9" x14ac:dyDescent="0.25">
      <c r="A44" s="2">
        <v>1916</v>
      </c>
      <c r="B44" s="3">
        <v>0</v>
      </c>
      <c r="C44" s="3">
        <v>0.14285714285714285</v>
      </c>
      <c r="D44" s="3">
        <v>0</v>
      </c>
      <c r="E44" s="3">
        <v>0</v>
      </c>
      <c r="F44" s="3">
        <v>0</v>
      </c>
      <c r="G44" s="3">
        <v>7.1428571428571425E-2</v>
      </c>
      <c r="H44" s="3">
        <v>0.7142857142857143</v>
      </c>
      <c r="I44" s="3">
        <v>7.1428571428571425E-2</v>
      </c>
    </row>
    <row r="45" spans="1:9" x14ac:dyDescent="0.25">
      <c r="A45" s="2">
        <v>1917</v>
      </c>
      <c r="B45" s="3">
        <v>0</v>
      </c>
      <c r="C45" s="3">
        <v>8.3333333333333329E-2</v>
      </c>
      <c r="D45" s="3">
        <v>8.3333333333333329E-2</v>
      </c>
      <c r="E45" s="3">
        <v>8.3333333333333329E-2</v>
      </c>
      <c r="F45" s="3">
        <v>0</v>
      </c>
      <c r="G45" s="3">
        <v>8.3333333333333329E-2</v>
      </c>
      <c r="H45" s="3">
        <v>0.58333333333333337</v>
      </c>
      <c r="I45" s="3">
        <v>8.3333333333333329E-2</v>
      </c>
    </row>
    <row r="46" spans="1:9" x14ac:dyDescent="0.25">
      <c r="A46" s="2">
        <v>1918</v>
      </c>
      <c r="B46" s="3">
        <v>0</v>
      </c>
      <c r="C46" s="3">
        <v>0</v>
      </c>
      <c r="D46" s="3">
        <v>0</v>
      </c>
      <c r="E46" s="3">
        <v>9.0909090909090912E-2</v>
      </c>
      <c r="F46" s="3">
        <v>0</v>
      </c>
      <c r="G46" s="3">
        <v>0</v>
      </c>
      <c r="H46" s="3">
        <v>0.90909090909090906</v>
      </c>
      <c r="I46" s="3">
        <v>0</v>
      </c>
    </row>
    <row r="47" spans="1:9" x14ac:dyDescent="0.25">
      <c r="A47" s="2">
        <v>1919</v>
      </c>
      <c r="B47" s="3">
        <v>0</v>
      </c>
      <c r="C47" s="3">
        <v>0</v>
      </c>
      <c r="D47" s="3">
        <v>0</v>
      </c>
      <c r="E47" s="3">
        <v>0.2</v>
      </c>
      <c r="F47" s="3">
        <v>0.1</v>
      </c>
      <c r="G47" s="3">
        <v>0</v>
      </c>
      <c r="H47" s="3">
        <v>0.6</v>
      </c>
      <c r="I47" s="3">
        <v>0.1</v>
      </c>
    </row>
    <row r="48" spans="1:9" x14ac:dyDescent="0.25">
      <c r="A48" s="2">
        <v>1920</v>
      </c>
      <c r="B48" s="3">
        <v>0</v>
      </c>
      <c r="C48" s="3">
        <v>0</v>
      </c>
      <c r="D48" s="3">
        <v>0</v>
      </c>
      <c r="E48" s="3">
        <v>0.5</v>
      </c>
      <c r="F48" s="3">
        <v>0</v>
      </c>
      <c r="G48" s="3">
        <v>0.5</v>
      </c>
      <c r="H48" s="3">
        <v>0</v>
      </c>
      <c r="I48" s="3">
        <v>0</v>
      </c>
    </row>
    <row r="49" spans="1:9" x14ac:dyDescent="0.25">
      <c r="A49" s="2">
        <v>1921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0.5</v>
      </c>
      <c r="H49" s="3">
        <v>0.5</v>
      </c>
      <c r="I49" s="3">
        <v>0</v>
      </c>
    </row>
    <row r="50" spans="1:9" x14ac:dyDescent="0.25">
      <c r="A50" s="2">
        <v>1922</v>
      </c>
      <c r="B50" s="3">
        <v>0</v>
      </c>
      <c r="C50" s="3">
        <v>0</v>
      </c>
      <c r="D50" s="3">
        <v>0.33333333333333331</v>
      </c>
      <c r="E50" s="3">
        <v>0</v>
      </c>
      <c r="F50" s="3">
        <v>0</v>
      </c>
      <c r="G50" s="3">
        <v>0</v>
      </c>
      <c r="H50" s="3">
        <v>0.33333333333333331</v>
      </c>
      <c r="I50" s="3">
        <v>0.33333333333333331</v>
      </c>
    </row>
    <row r="51" spans="1:9" x14ac:dyDescent="0.25">
      <c r="A51" s="2">
        <v>1923</v>
      </c>
      <c r="B51" s="3">
        <v>0</v>
      </c>
      <c r="C51" s="3">
        <v>0</v>
      </c>
      <c r="D51" s="3">
        <v>0.22222222222222221</v>
      </c>
      <c r="E51" s="3">
        <v>0</v>
      </c>
      <c r="F51" s="3">
        <v>0</v>
      </c>
      <c r="G51" s="3">
        <v>0.22222222222222221</v>
      </c>
      <c r="H51" s="3">
        <v>0.55555555555555558</v>
      </c>
      <c r="I51" s="3">
        <v>0</v>
      </c>
    </row>
    <row r="52" spans="1:9" x14ac:dyDescent="0.25">
      <c r="A52" s="2">
        <v>1924</v>
      </c>
      <c r="B52" s="3">
        <v>0.2857142857142857</v>
      </c>
      <c r="C52" s="3">
        <v>0</v>
      </c>
      <c r="D52" s="3">
        <v>0.14285714285714285</v>
      </c>
      <c r="E52" s="3">
        <v>7.1428571428571425E-2</v>
      </c>
      <c r="F52" s="3">
        <v>0</v>
      </c>
      <c r="G52" s="3">
        <v>0</v>
      </c>
      <c r="H52" s="3">
        <v>0.5</v>
      </c>
      <c r="I52" s="3">
        <v>0</v>
      </c>
    </row>
    <row r="53" spans="1:9" x14ac:dyDescent="0.25">
      <c r="A53" s="2">
        <v>1925</v>
      </c>
      <c r="B53" s="3">
        <v>0.18181818181818182</v>
      </c>
      <c r="C53" s="3">
        <v>0</v>
      </c>
      <c r="D53" s="3">
        <v>0</v>
      </c>
      <c r="E53" s="3">
        <v>9.0909090909090912E-2</v>
      </c>
      <c r="F53" s="3">
        <v>9.0909090909090912E-2</v>
      </c>
      <c r="G53" s="3">
        <v>9.0909090909090912E-2</v>
      </c>
      <c r="H53" s="3">
        <v>0.45454545454545453</v>
      </c>
      <c r="I53" s="3">
        <v>9.0909090909090912E-2</v>
      </c>
    </row>
    <row r="54" spans="1:9" x14ac:dyDescent="0.25">
      <c r="A54" s="2">
        <v>1926</v>
      </c>
      <c r="B54" s="3">
        <v>0</v>
      </c>
      <c r="C54" s="3">
        <v>0</v>
      </c>
      <c r="D54" s="3">
        <v>0.22222222222222221</v>
      </c>
      <c r="E54" s="3">
        <v>0</v>
      </c>
      <c r="F54" s="3">
        <v>0</v>
      </c>
      <c r="G54" s="3">
        <v>0.33333333333333331</v>
      </c>
      <c r="H54" s="3">
        <v>0.22222222222222221</v>
      </c>
      <c r="I54" s="3">
        <v>0.22222222222222221</v>
      </c>
    </row>
    <row r="55" spans="1:9" x14ac:dyDescent="0.25">
      <c r="A55" s="2">
        <v>1927</v>
      </c>
      <c r="B55" s="3">
        <v>0</v>
      </c>
      <c r="C55" s="3">
        <v>0</v>
      </c>
      <c r="D55" s="3">
        <v>0.1</v>
      </c>
      <c r="E55" s="3">
        <v>0.2</v>
      </c>
      <c r="F55" s="3">
        <v>0.1</v>
      </c>
      <c r="G55" s="3">
        <v>0.1</v>
      </c>
      <c r="H55" s="3">
        <v>0.5</v>
      </c>
      <c r="I55" s="3">
        <v>0</v>
      </c>
    </row>
    <row r="56" spans="1:9" x14ac:dyDescent="0.25">
      <c r="A56" s="2">
        <v>1928</v>
      </c>
      <c r="B56" s="3">
        <v>0.33333333333333331</v>
      </c>
      <c r="C56" s="3">
        <v>0.1111111111111111</v>
      </c>
      <c r="D56" s="3">
        <v>0.22222222222222221</v>
      </c>
      <c r="E56" s="3">
        <v>0</v>
      </c>
      <c r="F56" s="3">
        <v>0</v>
      </c>
      <c r="G56" s="3">
        <v>0.22222222222222221</v>
      </c>
      <c r="H56" s="3">
        <v>0</v>
      </c>
      <c r="I56" s="3">
        <v>0.1111111111111111</v>
      </c>
    </row>
    <row r="57" spans="1:9" x14ac:dyDescent="0.25">
      <c r="A57" s="2">
        <v>1929</v>
      </c>
      <c r="B57" s="3">
        <v>0.25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0.75</v>
      </c>
      <c r="I57" s="3">
        <v>0</v>
      </c>
    </row>
    <row r="58" spans="1:9" x14ac:dyDescent="0.25">
      <c r="A58" s="2">
        <v>1930</v>
      </c>
      <c r="B58" s="3">
        <v>0.5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0.5</v>
      </c>
      <c r="I58" s="3">
        <v>0</v>
      </c>
    </row>
    <row r="59" spans="1:9" x14ac:dyDescent="0.25">
      <c r="A59" s="2">
        <v>1931</v>
      </c>
      <c r="B59" s="3">
        <v>0.375</v>
      </c>
      <c r="C59" s="3">
        <v>0</v>
      </c>
      <c r="D59" s="3">
        <v>0</v>
      </c>
      <c r="E59" s="3">
        <v>0.25</v>
      </c>
      <c r="F59" s="3">
        <v>0</v>
      </c>
      <c r="G59" s="3">
        <v>0.125</v>
      </c>
      <c r="H59" s="3">
        <v>0.25</v>
      </c>
      <c r="I59" s="3">
        <v>0</v>
      </c>
    </row>
    <row r="60" spans="1:9" x14ac:dyDescent="0.25">
      <c r="A60" s="2">
        <v>1932</v>
      </c>
      <c r="B60" s="3">
        <v>0.25</v>
      </c>
      <c r="C60" s="3">
        <v>0.125</v>
      </c>
      <c r="D60" s="3">
        <v>0.125</v>
      </c>
      <c r="E60" s="3">
        <v>0.125</v>
      </c>
      <c r="F60" s="3">
        <v>0</v>
      </c>
      <c r="G60" s="3">
        <v>0</v>
      </c>
      <c r="H60" s="3">
        <v>0.375</v>
      </c>
      <c r="I60" s="3">
        <v>0</v>
      </c>
    </row>
    <row r="61" spans="1:9" x14ac:dyDescent="0.25">
      <c r="A61" s="2">
        <v>1933</v>
      </c>
      <c r="B61" s="3">
        <v>0.33333333333333331</v>
      </c>
      <c r="C61" s="3">
        <v>0.16666666666666666</v>
      </c>
      <c r="D61" s="3">
        <v>0</v>
      </c>
      <c r="E61" s="3">
        <v>0</v>
      </c>
      <c r="F61" s="3">
        <v>0</v>
      </c>
      <c r="G61" s="3">
        <v>0.16666666666666666</v>
      </c>
      <c r="H61" s="3">
        <v>0.33333333333333331</v>
      </c>
      <c r="I61" s="3">
        <v>0</v>
      </c>
    </row>
    <row r="62" spans="1:9" x14ac:dyDescent="0.25">
      <c r="A62" s="2">
        <v>1934</v>
      </c>
      <c r="B62" s="3">
        <v>0</v>
      </c>
      <c r="C62" s="3">
        <v>0.2857142857142857</v>
      </c>
      <c r="D62" s="3">
        <v>0.14285714285714285</v>
      </c>
      <c r="E62" s="3">
        <v>0.2857142857142857</v>
      </c>
      <c r="F62" s="3">
        <v>0</v>
      </c>
      <c r="G62" s="3">
        <v>0.14285714285714285</v>
      </c>
      <c r="H62" s="3">
        <v>0.14285714285714285</v>
      </c>
      <c r="I62" s="3">
        <v>0</v>
      </c>
    </row>
    <row r="63" spans="1:9" x14ac:dyDescent="0.25">
      <c r="A63" s="2">
        <v>1935</v>
      </c>
      <c r="B63" s="3">
        <v>0</v>
      </c>
      <c r="C63" s="3">
        <v>0.38461538461538464</v>
      </c>
      <c r="D63" s="3">
        <v>0</v>
      </c>
      <c r="E63" s="3">
        <v>0.30769230769230771</v>
      </c>
      <c r="F63" s="3">
        <v>0</v>
      </c>
      <c r="G63" s="3">
        <v>7.6923076923076927E-2</v>
      </c>
      <c r="H63" s="3">
        <v>0.23076923076923078</v>
      </c>
      <c r="I63" s="3">
        <v>0</v>
      </c>
    </row>
    <row r="64" spans="1:9" x14ac:dyDescent="0.25">
      <c r="A64" s="2">
        <v>1936</v>
      </c>
      <c r="B64" s="3">
        <v>0</v>
      </c>
      <c r="C64" s="3">
        <v>0.4</v>
      </c>
      <c r="D64" s="3">
        <v>0</v>
      </c>
      <c r="E64" s="3">
        <v>0.2</v>
      </c>
      <c r="F64" s="3">
        <v>0</v>
      </c>
      <c r="G64" s="3">
        <v>0.1</v>
      </c>
      <c r="H64" s="3">
        <v>0.2</v>
      </c>
      <c r="I64" s="3">
        <v>0.1</v>
      </c>
    </row>
    <row r="65" spans="1:9" x14ac:dyDescent="0.25">
      <c r="A65" s="2">
        <v>1937</v>
      </c>
      <c r="B65" s="3">
        <v>0</v>
      </c>
      <c r="C65" s="3">
        <v>0.5</v>
      </c>
      <c r="D65" s="3">
        <v>0</v>
      </c>
      <c r="E65" s="3">
        <v>0</v>
      </c>
      <c r="F65" s="3">
        <v>0</v>
      </c>
      <c r="G65" s="3">
        <v>0.16666666666666666</v>
      </c>
      <c r="H65" s="3">
        <v>0.33333333333333331</v>
      </c>
      <c r="I65" s="3">
        <v>0</v>
      </c>
    </row>
    <row r="66" spans="1:9" x14ac:dyDescent="0.25">
      <c r="A66" s="2">
        <v>1938</v>
      </c>
      <c r="B66" s="3">
        <v>0</v>
      </c>
      <c r="C66" s="3">
        <v>0.25</v>
      </c>
      <c r="D66" s="3">
        <v>0.05</v>
      </c>
      <c r="E66" s="3">
        <v>0.15</v>
      </c>
      <c r="F66" s="3">
        <v>0.05</v>
      </c>
      <c r="G66" s="3">
        <v>0.05</v>
      </c>
      <c r="H66" s="3">
        <v>0.4</v>
      </c>
      <c r="I66" s="3">
        <v>0.05</v>
      </c>
    </row>
    <row r="67" spans="1:9" x14ac:dyDescent="0.25">
      <c r="A67" s="2">
        <v>1939</v>
      </c>
      <c r="B67" s="3">
        <v>7.1428571428571425E-2</v>
      </c>
      <c r="C67" s="3">
        <v>0</v>
      </c>
      <c r="D67" s="3">
        <v>7.1428571428571425E-2</v>
      </c>
      <c r="E67" s="3">
        <v>0.14285714285714285</v>
      </c>
      <c r="F67" s="3">
        <v>0</v>
      </c>
      <c r="G67" s="3">
        <v>7.1428571428571425E-2</v>
      </c>
      <c r="H67" s="3">
        <v>0.6428571428571429</v>
      </c>
      <c r="I67" s="3">
        <v>0</v>
      </c>
    </row>
    <row r="68" spans="1:9" x14ac:dyDescent="0.25">
      <c r="A68" s="2">
        <v>1940</v>
      </c>
      <c r="B68" s="3">
        <v>0</v>
      </c>
      <c r="C68" s="3">
        <v>0.125</v>
      </c>
      <c r="D68" s="3">
        <v>0</v>
      </c>
      <c r="E68" s="3">
        <v>0.125</v>
      </c>
      <c r="F68" s="3">
        <v>6.25E-2</v>
      </c>
      <c r="G68" s="3">
        <v>0</v>
      </c>
      <c r="H68" s="3">
        <v>0.4375</v>
      </c>
      <c r="I68" s="3">
        <v>0.25</v>
      </c>
    </row>
    <row r="69" spans="1:9" x14ac:dyDescent="0.25">
      <c r="A69" s="2">
        <v>1941</v>
      </c>
      <c r="B69" s="3">
        <v>0</v>
      </c>
      <c r="C69" s="3">
        <v>0</v>
      </c>
      <c r="D69" s="3">
        <v>0</v>
      </c>
      <c r="E69" s="3">
        <v>0.21428571428571427</v>
      </c>
      <c r="F69" s="3">
        <v>0</v>
      </c>
      <c r="G69" s="3">
        <v>0.14285714285714285</v>
      </c>
      <c r="H69" s="3">
        <v>0.5</v>
      </c>
      <c r="I69" s="3">
        <v>0.14285714285714285</v>
      </c>
    </row>
    <row r="70" spans="1:9" x14ac:dyDescent="0.25">
      <c r="A70" s="2">
        <v>1942</v>
      </c>
      <c r="B70" s="3">
        <v>0</v>
      </c>
      <c r="C70" s="3">
        <v>0</v>
      </c>
      <c r="D70" s="3">
        <v>0</v>
      </c>
      <c r="E70" s="3">
        <v>0.125</v>
      </c>
      <c r="F70" s="3">
        <v>0.125</v>
      </c>
      <c r="G70" s="3">
        <v>0.25</v>
      </c>
      <c r="H70" s="3">
        <v>0.375</v>
      </c>
      <c r="I70" s="3">
        <v>0.125</v>
      </c>
    </row>
    <row r="71" spans="1:9" x14ac:dyDescent="0.25">
      <c r="A71" s="2">
        <v>1943</v>
      </c>
      <c r="B71" s="3">
        <v>0</v>
      </c>
      <c r="C71" s="3">
        <v>0.375</v>
      </c>
      <c r="D71" s="3">
        <v>0</v>
      </c>
      <c r="E71" s="3">
        <v>0</v>
      </c>
      <c r="F71" s="3">
        <v>0</v>
      </c>
      <c r="G71" s="3">
        <v>0.375</v>
      </c>
      <c r="H71" s="3">
        <v>0.25</v>
      </c>
      <c r="I71" s="3">
        <v>0</v>
      </c>
    </row>
    <row r="72" spans="1:9" x14ac:dyDescent="0.25">
      <c r="A72" s="2">
        <v>1944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</row>
    <row r="73" spans="1:9" x14ac:dyDescent="0.25">
      <c r="A73" s="2">
        <v>1945</v>
      </c>
      <c r="B73" s="3">
        <v>0</v>
      </c>
      <c r="C73" s="3">
        <v>0.33333333333333331</v>
      </c>
      <c r="D73" s="3">
        <v>0</v>
      </c>
      <c r="E73" s="3">
        <v>0</v>
      </c>
      <c r="F73" s="3">
        <v>0</v>
      </c>
      <c r="G73" s="3">
        <v>0</v>
      </c>
      <c r="H73" s="3">
        <v>0.33333333333333331</v>
      </c>
      <c r="I73" s="3">
        <v>0.33333333333333331</v>
      </c>
    </row>
    <row r="74" spans="1:9" x14ac:dyDescent="0.25">
      <c r="A74" s="2">
        <v>1946</v>
      </c>
      <c r="B74" s="3">
        <v>0</v>
      </c>
      <c r="C74" s="3">
        <v>0.1111111111111111</v>
      </c>
      <c r="D74" s="3">
        <v>0</v>
      </c>
      <c r="E74" s="3">
        <v>0.1111111111111111</v>
      </c>
      <c r="F74" s="3">
        <v>0</v>
      </c>
      <c r="G74" s="3">
        <v>0.1111111111111111</v>
      </c>
      <c r="H74" s="3">
        <v>0.66666666666666663</v>
      </c>
      <c r="I74" s="3">
        <v>0</v>
      </c>
    </row>
    <row r="75" spans="1:9" x14ac:dyDescent="0.25">
      <c r="A75" s="2">
        <v>1947</v>
      </c>
      <c r="B75" s="3">
        <v>0</v>
      </c>
      <c r="C75" s="3">
        <v>0</v>
      </c>
      <c r="D75" s="3">
        <v>0</v>
      </c>
      <c r="E75" s="3">
        <v>0.17647058823529413</v>
      </c>
      <c r="F75" s="3">
        <v>0</v>
      </c>
      <c r="G75" s="3">
        <v>5.8823529411764705E-2</v>
      </c>
      <c r="H75" s="3">
        <v>0.6470588235294118</v>
      </c>
      <c r="I75" s="3">
        <v>0.11764705882352941</v>
      </c>
    </row>
    <row r="76" spans="1:9" x14ac:dyDescent="0.25">
      <c r="A76" s="2">
        <v>1948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0.2</v>
      </c>
      <c r="H76" s="3">
        <v>0.8</v>
      </c>
      <c r="I76" s="3">
        <v>0</v>
      </c>
    </row>
    <row r="77" spans="1:9" x14ac:dyDescent="0.25">
      <c r="A77" s="2">
        <v>1949</v>
      </c>
      <c r="B77" s="3">
        <v>0</v>
      </c>
      <c r="C77" s="3">
        <v>0.66666666666666663</v>
      </c>
      <c r="D77" s="3">
        <v>0</v>
      </c>
      <c r="E77" s="3">
        <v>0</v>
      </c>
      <c r="F77" s="3">
        <v>0</v>
      </c>
      <c r="G77" s="3">
        <v>0</v>
      </c>
      <c r="H77" s="3">
        <v>0.33333333333333331</v>
      </c>
      <c r="I77" s="3">
        <v>0</v>
      </c>
    </row>
    <row r="78" spans="1:9" x14ac:dyDescent="0.25">
      <c r="A78" s="2">
        <v>1950</v>
      </c>
      <c r="B78" s="3">
        <v>3.7037037037037035E-2</v>
      </c>
      <c r="C78" s="3">
        <v>7.407407407407407E-2</v>
      </c>
      <c r="D78" s="3">
        <v>0.1111111111111111</v>
      </c>
      <c r="E78" s="3">
        <v>0.33333333333333331</v>
      </c>
      <c r="F78" s="3">
        <v>3.7037037037037035E-2</v>
      </c>
      <c r="G78" s="3">
        <v>7.407407407407407E-2</v>
      </c>
      <c r="H78" s="3">
        <v>0.33333333333333331</v>
      </c>
      <c r="I78" s="3">
        <v>0</v>
      </c>
    </row>
    <row r="79" spans="1:9" x14ac:dyDescent="0.25">
      <c r="A79" s="2">
        <v>1951</v>
      </c>
      <c r="B79" s="3">
        <v>5.2631578947368418E-2</v>
      </c>
      <c r="C79" s="3">
        <v>0.10526315789473684</v>
      </c>
      <c r="D79" s="3">
        <v>0</v>
      </c>
      <c r="E79" s="3">
        <v>0.31578947368421051</v>
      </c>
      <c r="F79" s="3">
        <v>0</v>
      </c>
      <c r="G79" s="3">
        <v>5.2631578947368418E-2</v>
      </c>
      <c r="H79" s="3">
        <v>0.42105263157894735</v>
      </c>
      <c r="I79" s="3">
        <v>5.2631578947368418E-2</v>
      </c>
    </row>
    <row r="80" spans="1:9" x14ac:dyDescent="0.25">
      <c r="A80" s="2">
        <v>1952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0.33333333333333331</v>
      </c>
      <c r="H80" s="3">
        <v>0.66666666666666663</v>
      </c>
      <c r="I80" s="3">
        <v>0</v>
      </c>
    </row>
    <row r="81" spans="1:9" x14ac:dyDescent="0.25">
      <c r="A81" s="2">
        <v>1953</v>
      </c>
      <c r="B81" s="3">
        <v>0</v>
      </c>
      <c r="C81" s="3">
        <v>0</v>
      </c>
      <c r="D81" s="3">
        <v>0.1111111111111111</v>
      </c>
      <c r="E81" s="3">
        <v>0.44444444444444442</v>
      </c>
      <c r="F81" s="3">
        <v>0</v>
      </c>
      <c r="G81" s="3">
        <v>0</v>
      </c>
      <c r="H81" s="3">
        <v>0.44444444444444442</v>
      </c>
      <c r="I81" s="3">
        <v>0</v>
      </c>
    </row>
    <row r="82" spans="1:9" x14ac:dyDescent="0.25">
      <c r="A82" s="2">
        <v>1954</v>
      </c>
      <c r="B82" s="3">
        <v>0</v>
      </c>
      <c r="C82" s="3">
        <v>0.2</v>
      </c>
      <c r="D82" s="3">
        <v>0</v>
      </c>
      <c r="E82" s="3">
        <v>0.2</v>
      </c>
      <c r="F82" s="3">
        <v>0</v>
      </c>
      <c r="G82" s="3">
        <v>0</v>
      </c>
      <c r="H82" s="3">
        <v>0.6</v>
      </c>
      <c r="I82" s="3">
        <v>0</v>
      </c>
    </row>
    <row r="83" spans="1:9" x14ac:dyDescent="0.25">
      <c r="A83" s="2">
        <v>1955</v>
      </c>
      <c r="B83" s="3">
        <v>0</v>
      </c>
      <c r="C83" s="3">
        <v>0</v>
      </c>
      <c r="D83" s="3">
        <v>0</v>
      </c>
      <c r="E83" s="3">
        <v>0.2</v>
      </c>
      <c r="F83" s="3">
        <v>0</v>
      </c>
      <c r="G83" s="3">
        <v>0</v>
      </c>
      <c r="H83" s="3">
        <v>0.8</v>
      </c>
      <c r="I83" s="3">
        <v>0</v>
      </c>
    </row>
    <row r="84" spans="1:9" x14ac:dyDescent="0.25">
      <c r="A84" s="2">
        <v>1956</v>
      </c>
      <c r="B84" s="3">
        <v>0</v>
      </c>
      <c r="C84" s="3">
        <v>0</v>
      </c>
      <c r="D84" s="3">
        <v>0</v>
      </c>
      <c r="E84" s="3">
        <v>0.46666666666666667</v>
      </c>
      <c r="F84" s="3">
        <v>6.6666666666666666E-2</v>
      </c>
      <c r="G84" s="3">
        <v>6.6666666666666666E-2</v>
      </c>
      <c r="H84" s="3">
        <v>0.4</v>
      </c>
      <c r="I84" s="3">
        <v>0</v>
      </c>
    </row>
    <row r="85" spans="1:9" x14ac:dyDescent="0.25">
      <c r="A85" s="2">
        <v>1957</v>
      </c>
      <c r="B85" s="3">
        <v>0</v>
      </c>
      <c r="C85" s="3">
        <v>0.14285714285714285</v>
      </c>
      <c r="D85" s="3">
        <v>0</v>
      </c>
      <c r="E85" s="3">
        <v>0</v>
      </c>
      <c r="F85" s="3">
        <v>0</v>
      </c>
      <c r="G85" s="3">
        <v>0.2857142857142857</v>
      </c>
      <c r="H85" s="3">
        <v>0.5714285714285714</v>
      </c>
      <c r="I85" s="3">
        <v>0</v>
      </c>
    </row>
    <row r="86" spans="1:9" x14ac:dyDescent="0.25">
      <c r="A86" s="2">
        <v>1958</v>
      </c>
      <c r="B86" s="3">
        <v>0.25</v>
      </c>
      <c r="C86" s="3">
        <v>0.25</v>
      </c>
      <c r="D86" s="3">
        <v>0</v>
      </c>
      <c r="E86" s="3">
        <v>0</v>
      </c>
      <c r="F86" s="3">
        <v>0</v>
      </c>
      <c r="G86" s="3">
        <v>0</v>
      </c>
      <c r="H86" s="3">
        <v>0.25</v>
      </c>
      <c r="I86" s="3">
        <v>0.25</v>
      </c>
    </row>
    <row r="87" spans="1:9" x14ac:dyDescent="0.25">
      <c r="A87" s="2">
        <v>1959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1</v>
      </c>
      <c r="I87" s="3">
        <v>0</v>
      </c>
    </row>
    <row r="88" spans="1:9" x14ac:dyDescent="0.25">
      <c r="A88" s="2">
        <v>1960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0.25</v>
      </c>
      <c r="H88" s="3">
        <v>0.75</v>
      </c>
      <c r="I88" s="3">
        <v>0</v>
      </c>
    </row>
    <row r="89" spans="1:9" x14ac:dyDescent="0.25">
      <c r="A89" s="2">
        <v>1961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</row>
    <row r="90" spans="1:9" x14ac:dyDescent="0.25">
      <c r="A90" s="2">
        <v>1962</v>
      </c>
      <c r="B90" s="3">
        <v>0.125</v>
      </c>
      <c r="C90" s="3">
        <v>0</v>
      </c>
      <c r="D90" s="3">
        <v>0</v>
      </c>
      <c r="E90" s="3">
        <v>0.125</v>
      </c>
      <c r="F90" s="3">
        <v>0</v>
      </c>
      <c r="G90" s="3">
        <v>0.25</v>
      </c>
      <c r="H90" s="3">
        <v>0.5</v>
      </c>
      <c r="I90" s="3">
        <v>0</v>
      </c>
    </row>
    <row r="91" spans="1:9" x14ac:dyDescent="0.25">
      <c r="A91" s="2">
        <v>1963</v>
      </c>
      <c r="B91" s="3">
        <v>0</v>
      </c>
      <c r="C91" s="3">
        <v>0.35714285714285715</v>
      </c>
      <c r="D91" s="3">
        <v>0</v>
      </c>
      <c r="E91" s="3">
        <v>0.14285714285714285</v>
      </c>
      <c r="F91" s="3">
        <v>0</v>
      </c>
      <c r="G91" s="3">
        <v>0.21428571428571427</v>
      </c>
      <c r="H91" s="3">
        <v>0.2857142857142857</v>
      </c>
      <c r="I91" s="3">
        <v>0</v>
      </c>
    </row>
    <row r="92" spans="1:9" x14ac:dyDescent="0.25">
      <c r="A92" s="2">
        <v>1964</v>
      </c>
      <c r="B92" s="3">
        <v>0</v>
      </c>
      <c r="C92" s="3">
        <v>0.5</v>
      </c>
      <c r="D92" s="3">
        <v>0</v>
      </c>
      <c r="E92" s="3">
        <v>0</v>
      </c>
      <c r="F92" s="3">
        <v>0</v>
      </c>
      <c r="G92" s="3">
        <v>0</v>
      </c>
      <c r="H92" s="3">
        <v>0.5</v>
      </c>
      <c r="I92" s="3">
        <v>0</v>
      </c>
    </row>
    <row r="93" spans="1:9" x14ac:dyDescent="0.25">
      <c r="A93" s="2">
        <v>1965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0.5</v>
      </c>
      <c r="H93" s="3">
        <v>0.5</v>
      </c>
      <c r="I93" s="3">
        <v>0</v>
      </c>
    </row>
    <row r="94" spans="1:9" x14ac:dyDescent="0.25">
      <c r="A94" s="2">
        <v>1966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0.2</v>
      </c>
      <c r="H94" s="3">
        <v>0.6</v>
      </c>
      <c r="I94" s="3">
        <v>0.2</v>
      </c>
    </row>
    <row r="95" spans="1:9" x14ac:dyDescent="0.25">
      <c r="A95" s="2">
        <v>1967</v>
      </c>
      <c r="B95" s="3">
        <v>0.2</v>
      </c>
      <c r="C95" s="3">
        <v>0.4</v>
      </c>
      <c r="D95" s="3">
        <v>0.2</v>
      </c>
      <c r="E95" s="3">
        <v>0</v>
      </c>
      <c r="F95" s="3">
        <v>0</v>
      </c>
      <c r="G95" s="3">
        <v>0</v>
      </c>
      <c r="H95" s="3">
        <v>0.2</v>
      </c>
      <c r="I95" s="3">
        <v>0</v>
      </c>
    </row>
    <row r="96" spans="1:9" x14ac:dyDescent="0.25">
      <c r="A96" s="2">
        <v>1968</v>
      </c>
      <c r="B96" s="3">
        <v>0</v>
      </c>
      <c r="C96" s="3">
        <v>0</v>
      </c>
      <c r="D96" s="3">
        <v>0</v>
      </c>
      <c r="E96" s="3">
        <v>0.16666666666666666</v>
      </c>
      <c r="F96" s="3">
        <v>0.16666666666666666</v>
      </c>
      <c r="G96" s="3">
        <v>0.16666666666666666</v>
      </c>
      <c r="H96" s="3">
        <v>0.16666666666666666</v>
      </c>
      <c r="I96" s="3">
        <v>0.33333333333333331</v>
      </c>
    </row>
    <row r="97" spans="1:9" x14ac:dyDescent="0.25">
      <c r="A97" s="2">
        <v>1969</v>
      </c>
      <c r="B97" s="3">
        <v>0.25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0.25</v>
      </c>
      <c r="I97" s="3">
        <v>0.5</v>
      </c>
    </row>
    <row r="98" spans="1:9" x14ac:dyDescent="0.25">
      <c r="A98" s="2">
        <v>1970</v>
      </c>
      <c r="B98" s="3">
        <v>0.16666666666666666</v>
      </c>
      <c r="C98" s="3">
        <v>0.33333333333333331</v>
      </c>
      <c r="D98" s="3">
        <v>0.33333333333333331</v>
      </c>
      <c r="E98" s="3">
        <v>0</v>
      </c>
      <c r="F98" s="3">
        <v>0</v>
      </c>
      <c r="G98" s="3">
        <v>0.16666666666666666</v>
      </c>
      <c r="H98" s="3">
        <v>0</v>
      </c>
      <c r="I98" s="3">
        <v>0</v>
      </c>
    </row>
    <row r="99" spans="1:9" x14ac:dyDescent="0.25">
      <c r="A99" s="2">
        <v>1971</v>
      </c>
      <c r="B99" s="3">
        <v>0</v>
      </c>
      <c r="C99" s="3">
        <v>0.5</v>
      </c>
      <c r="D99" s="3">
        <v>0</v>
      </c>
      <c r="E99" s="3">
        <v>0</v>
      </c>
      <c r="F99" s="3">
        <v>0.5</v>
      </c>
      <c r="G99" s="3">
        <v>0</v>
      </c>
      <c r="H99" s="3">
        <v>0</v>
      </c>
      <c r="I99" s="3">
        <v>0</v>
      </c>
    </row>
    <row r="100" spans="1:9" x14ac:dyDescent="0.25">
      <c r="A100" s="2">
        <v>1972</v>
      </c>
      <c r="B100" s="3">
        <v>0.5714285714285714</v>
      </c>
      <c r="C100" s="3">
        <v>0.14285714285714285</v>
      </c>
      <c r="D100" s="3">
        <v>0</v>
      </c>
      <c r="E100" s="3">
        <v>0.14285714285714285</v>
      </c>
      <c r="F100" s="3">
        <v>0</v>
      </c>
      <c r="G100" s="3">
        <v>0.14285714285714285</v>
      </c>
      <c r="H100" s="3">
        <v>0</v>
      </c>
      <c r="I100" s="3">
        <v>0</v>
      </c>
    </row>
    <row r="101" spans="1:9" x14ac:dyDescent="0.25">
      <c r="A101" s="2">
        <v>1973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0.5</v>
      </c>
      <c r="H101" s="3">
        <v>0</v>
      </c>
      <c r="I101" s="3">
        <v>0.5</v>
      </c>
    </row>
    <row r="102" spans="1:9" x14ac:dyDescent="0.25">
      <c r="A102" s="2">
        <v>1974</v>
      </c>
      <c r="B102" s="3">
        <v>0.22222222222222221</v>
      </c>
      <c r="C102" s="3">
        <v>0</v>
      </c>
      <c r="D102" s="3">
        <v>0.22222222222222221</v>
      </c>
      <c r="E102" s="3">
        <v>0</v>
      </c>
      <c r="F102" s="3">
        <v>0</v>
      </c>
      <c r="G102" s="3">
        <v>0</v>
      </c>
      <c r="H102" s="3">
        <v>0.22222222222222221</v>
      </c>
      <c r="I102" s="3">
        <v>0.33333333333333331</v>
      </c>
    </row>
    <row r="103" spans="1:9" x14ac:dyDescent="0.25">
      <c r="A103" s="2">
        <v>1975</v>
      </c>
      <c r="B103" s="3">
        <v>0.125</v>
      </c>
      <c r="C103" s="3">
        <v>0</v>
      </c>
      <c r="D103" s="3">
        <v>0.125</v>
      </c>
      <c r="E103" s="3">
        <v>0</v>
      </c>
      <c r="F103" s="3">
        <v>0.125</v>
      </c>
      <c r="G103" s="3">
        <v>0.5</v>
      </c>
      <c r="H103" s="3">
        <v>0</v>
      </c>
      <c r="I103" s="3">
        <v>0.125</v>
      </c>
    </row>
    <row r="104" spans="1:9" x14ac:dyDescent="0.25">
      <c r="A104" s="2">
        <v>1976</v>
      </c>
      <c r="B104" s="3">
        <v>0.2</v>
      </c>
      <c r="C104" s="3">
        <v>0</v>
      </c>
      <c r="D104" s="3">
        <v>0.1</v>
      </c>
      <c r="E104" s="3">
        <v>0</v>
      </c>
      <c r="F104" s="3">
        <v>0</v>
      </c>
      <c r="G104" s="3">
        <v>0.3</v>
      </c>
      <c r="H104" s="3">
        <v>0.4</v>
      </c>
      <c r="I104" s="3">
        <v>0</v>
      </c>
    </row>
    <row r="105" spans="1:9" x14ac:dyDescent="0.25">
      <c r="A105" s="2">
        <v>1977</v>
      </c>
      <c r="B105" s="3">
        <v>0</v>
      </c>
      <c r="C105" s="3">
        <v>0.2</v>
      </c>
      <c r="D105" s="3">
        <v>0.1</v>
      </c>
      <c r="E105" s="3">
        <v>0</v>
      </c>
      <c r="F105" s="3">
        <v>0</v>
      </c>
      <c r="G105" s="3">
        <v>0.3</v>
      </c>
      <c r="H105" s="3">
        <v>0.3</v>
      </c>
      <c r="I105" s="3">
        <v>0.1</v>
      </c>
    </row>
    <row r="106" spans="1:9" x14ac:dyDescent="0.25">
      <c r="A106" s="2">
        <v>1978</v>
      </c>
      <c r="B106" s="3">
        <v>0</v>
      </c>
      <c r="C106" s="3">
        <v>0.1111111111111111</v>
      </c>
      <c r="D106" s="3">
        <v>0.1111111111111111</v>
      </c>
      <c r="E106" s="3">
        <v>0</v>
      </c>
      <c r="F106" s="3">
        <v>0</v>
      </c>
      <c r="G106" s="3">
        <v>0</v>
      </c>
      <c r="H106" s="3">
        <v>0.66666666666666663</v>
      </c>
      <c r="I106" s="3">
        <v>0.1111111111111111</v>
      </c>
    </row>
    <row r="107" spans="1:9" x14ac:dyDescent="0.25">
      <c r="A107" s="2">
        <v>1979</v>
      </c>
      <c r="B107" s="3">
        <v>0</v>
      </c>
      <c r="C107" s="3">
        <v>0</v>
      </c>
      <c r="D107" s="3">
        <v>0.2</v>
      </c>
      <c r="E107" s="3">
        <v>0</v>
      </c>
      <c r="F107" s="3">
        <v>0</v>
      </c>
      <c r="G107" s="3">
        <v>0.2</v>
      </c>
      <c r="H107" s="3">
        <v>0.6</v>
      </c>
      <c r="I107" s="3">
        <v>0</v>
      </c>
    </row>
    <row r="108" spans="1:9" x14ac:dyDescent="0.25">
      <c r="A108" s="2">
        <v>1980</v>
      </c>
      <c r="B108" s="3">
        <v>0.75</v>
      </c>
      <c r="C108" s="3">
        <v>0</v>
      </c>
      <c r="D108" s="3">
        <v>0</v>
      </c>
      <c r="E108" s="3">
        <v>0</v>
      </c>
      <c r="F108" s="3">
        <v>0</v>
      </c>
      <c r="G108" s="3">
        <v>0.25</v>
      </c>
      <c r="H108" s="3">
        <v>0</v>
      </c>
      <c r="I108" s="3">
        <v>0</v>
      </c>
    </row>
    <row r="109" spans="1:9" x14ac:dyDescent="0.25">
      <c r="A109" s="2">
        <v>1981</v>
      </c>
      <c r="B109" s="3">
        <v>0.3</v>
      </c>
      <c r="C109" s="3">
        <v>0</v>
      </c>
      <c r="D109" s="3">
        <v>0</v>
      </c>
      <c r="E109" s="3">
        <v>0</v>
      </c>
      <c r="F109" s="3">
        <v>0</v>
      </c>
      <c r="G109" s="3">
        <v>0.1</v>
      </c>
      <c r="H109" s="3">
        <v>0.4</v>
      </c>
      <c r="I109" s="3">
        <v>0.2</v>
      </c>
    </row>
    <row r="110" spans="1:9" x14ac:dyDescent="0.25">
      <c r="A110" s="2">
        <v>1982</v>
      </c>
      <c r="B110" s="3">
        <v>0.4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0.6</v>
      </c>
      <c r="I110" s="3">
        <v>0</v>
      </c>
    </row>
    <row r="111" spans="1:9" x14ac:dyDescent="0.25">
      <c r="A111" s="2">
        <v>1983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</v>
      </c>
      <c r="I111" s="3">
        <v>0</v>
      </c>
    </row>
    <row r="112" spans="1:9" x14ac:dyDescent="0.25">
      <c r="A112" s="2">
        <v>1984</v>
      </c>
      <c r="B112" s="3">
        <v>0</v>
      </c>
      <c r="C112" s="3">
        <v>0</v>
      </c>
      <c r="D112" s="3">
        <v>0</v>
      </c>
      <c r="E112" s="3">
        <v>0.33333333333333331</v>
      </c>
      <c r="F112" s="3">
        <v>0</v>
      </c>
      <c r="G112" s="3">
        <v>0.33333333333333331</v>
      </c>
      <c r="H112" s="3">
        <v>0.33333333333333331</v>
      </c>
      <c r="I112" s="3">
        <v>0</v>
      </c>
    </row>
    <row r="113" spans="1:9" x14ac:dyDescent="0.25">
      <c r="A113" s="2">
        <v>1985</v>
      </c>
      <c r="B113" s="3">
        <v>0.5</v>
      </c>
      <c r="C113" s="3">
        <v>0.5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5">
      <c r="A114" s="2">
        <v>1986</v>
      </c>
      <c r="B114" s="3">
        <v>0.33333333333333331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0.66666666666666663</v>
      </c>
      <c r="I114" s="3">
        <v>0</v>
      </c>
    </row>
    <row r="115" spans="1:9" x14ac:dyDescent="0.25">
      <c r="A115" s="2">
        <v>1987</v>
      </c>
      <c r="B115" s="3">
        <v>0.14285714285714285</v>
      </c>
      <c r="C115" s="3">
        <v>0</v>
      </c>
      <c r="D115" s="3">
        <v>0</v>
      </c>
      <c r="E115" s="3">
        <v>0</v>
      </c>
      <c r="F115" s="3">
        <v>0.14285714285714285</v>
      </c>
      <c r="G115" s="3">
        <v>0.42857142857142855</v>
      </c>
      <c r="H115" s="3">
        <v>0.2857142857142857</v>
      </c>
      <c r="I115" s="3">
        <v>0</v>
      </c>
    </row>
    <row r="116" spans="1:9" x14ac:dyDescent="0.25">
      <c r="A116" s="2">
        <v>1988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1</v>
      </c>
      <c r="I116" s="3">
        <v>0</v>
      </c>
    </row>
    <row r="117" spans="1:9" x14ac:dyDescent="0.25">
      <c r="A117" s="2">
        <v>1989</v>
      </c>
      <c r="B117" s="3">
        <v>0</v>
      </c>
      <c r="C117" s="3">
        <v>0</v>
      </c>
      <c r="D117" s="3">
        <v>0.125</v>
      </c>
      <c r="E117" s="3">
        <v>0</v>
      </c>
      <c r="F117" s="3">
        <v>0.125</v>
      </c>
      <c r="G117" s="3">
        <v>0.125</v>
      </c>
      <c r="H117" s="3">
        <v>0.625</v>
      </c>
      <c r="I117" s="3">
        <v>0</v>
      </c>
    </row>
    <row r="118" spans="1:9" x14ac:dyDescent="0.25">
      <c r="A118" s="2">
        <v>1990</v>
      </c>
      <c r="B118" s="3">
        <v>0</v>
      </c>
      <c r="C118" s="3">
        <v>0.16666666666666666</v>
      </c>
      <c r="D118" s="3">
        <v>0.33333333333333331</v>
      </c>
      <c r="E118" s="3">
        <v>0</v>
      </c>
      <c r="F118" s="3">
        <v>0</v>
      </c>
      <c r="G118" s="3">
        <v>0</v>
      </c>
      <c r="H118" s="3">
        <v>0.5</v>
      </c>
      <c r="I118" s="3">
        <v>0</v>
      </c>
    </row>
    <row r="119" spans="1:9" x14ac:dyDescent="0.25">
      <c r="A119" s="2">
        <v>1991</v>
      </c>
      <c r="B119" s="3">
        <v>0.14285714285714285</v>
      </c>
      <c r="C119" s="3">
        <v>0.14285714285714285</v>
      </c>
      <c r="D119" s="3">
        <v>0.2857142857142857</v>
      </c>
      <c r="E119" s="3">
        <v>0</v>
      </c>
      <c r="F119" s="3">
        <v>0</v>
      </c>
      <c r="G119" s="3">
        <v>0</v>
      </c>
      <c r="H119" s="3">
        <v>0.2857142857142857</v>
      </c>
      <c r="I119" s="3">
        <v>0.14285714285714285</v>
      </c>
    </row>
    <row r="120" spans="1:9" x14ac:dyDescent="0.25">
      <c r="A120" s="2">
        <v>1992</v>
      </c>
      <c r="B120" s="3">
        <v>0.14285714285714285</v>
      </c>
      <c r="C120" s="3">
        <v>0</v>
      </c>
      <c r="D120" s="3">
        <v>0.42857142857142855</v>
      </c>
      <c r="E120" s="3">
        <v>0</v>
      </c>
      <c r="F120" s="3">
        <v>0.14285714285714285</v>
      </c>
      <c r="G120" s="3">
        <v>0</v>
      </c>
      <c r="H120" s="3">
        <v>0.2857142857142857</v>
      </c>
      <c r="I120" s="3">
        <v>0</v>
      </c>
    </row>
    <row r="121" spans="1:9" x14ac:dyDescent="0.25">
      <c r="A121" s="2">
        <v>1993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</v>
      </c>
      <c r="I121" s="3">
        <v>0</v>
      </c>
    </row>
    <row r="122" spans="1:9" x14ac:dyDescent="0.25">
      <c r="A122" s="2">
        <v>1994</v>
      </c>
      <c r="B122" s="3">
        <v>0.18181818181818182</v>
      </c>
      <c r="C122" s="3">
        <v>0</v>
      </c>
      <c r="D122" s="3">
        <v>0</v>
      </c>
      <c r="E122" s="3">
        <v>0</v>
      </c>
      <c r="F122" s="3">
        <v>0</v>
      </c>
      <c r="G122" s="3">
        <v>0.54545454545454541</v>
      </c>
      <c r="H122" s="3">
        <v>0.27272727272727271</v>
      </c>
      <c r="I122" s="3">
        <v>0</v>
      </c>
    </row>
    <row r="123" spans="1:9" x14ac:dyDescent="0.25">
      <c r="A123" s="2">
        <v>1995</v>
      </c>
      <c r="B123" s="3">
        <v>0.2857142857142857</v>
      </c>
      <c r="C123" s="3">
        <v>0.14285714285714285</v>
      </c>
      <c r="D123" s="3">
        <v>0.14285714285714285</v>
      </c>
      <c r="E123" s="3">
        <v>0</v>
      </c>
      <c r="F123" s="3">
        <v>0</v>
      </c>
      <c r="G123" s="3">
        <v>0</v>
      </c>
      <c r="H123" s="3">
        <v>0.42857142857142855</v>
      </c>
      <c r="I123" s="3">
        <v>0</v>
      </c>
    </row>
    <row r="124" spans="1:9" x14ac:dyDescent="0.25">
      <c r="A124" s="2">
        <v>1996</v>
      </c>
      <c r="B124" s="3">
        <v>0.33333333333333331</v>
      </c>
      <c r="C124" s="3">
        <v>0.33333333333333331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0.33333333333333331</v>
      </c>
    </row>
    <row r="125" spans="1:9" x14ac:dyDescent="0.25">
      <c r="A125" s="2">
        <v>1997</v>
      </c>
      <c r="B125" s="3">
        <v>0.5</v>
      </c>
      <c r="C125" s="3">
        <v>0</v>
      </c>
      <c r="D125" s="3">
        <v>0</v>
      </c>
      <c r="E125" s="3">
        <v>0</v>
      </c>
      <c r="F125" s="3">
        <v>0.25</v>
      </c>
      <c r="G125" s="3">
        <v>0</v>
      </c>
      <c r="H125" s="3">
        <v>0</v>
      </c>
      <c r="I125" s="3">
        <v>0.25</v>
      </c>
    </row>
    <row r="126" spans="1:9" x14ac:dyDescent="0.25">
      <c r="A126" s="2">
        <v>1998</v>
      </c>
      <c r="B126" s="3">
        <v>1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5">
      <c r="A127" s="2">
        <v>1999</v>
      </c>
      <c r="B127" s="3">
        <v>0</v>
      </c>
      <c r="C127" s="3">
        <v>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5">
      <c r="A128" s="2">
        <v>2000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0.5</v>
      </c>
      <c r="H128" s="3">
        <v>0.5</v>
      </c>
      <c r="I128" s="3">
        <v>0</v>
      </c>
    </row>
    <row r="129" spans="1:19" x14ac:dyDescent="0.25">
      <c r="A129" s="2">
        <v>2001</v>
      </c>
      <c r="B129" s="3">
        <v>0</v>
      </c>
      <c r="C129" s="3">
        <v>0</v>
      </c>
      <c r="D129" s="3">
        <v>0.4</v>
      </c>
      <c r="E129" s="3">
        <v>0</v>
      </c>
      <c r="F129" s="3">
        <v>0</v>
      </c>
      <c r="G129" s="3">
        <v>0</v>
      </c>
      <c r="H129" s="3">
        <v>0.6</v>
      </c>
      <c r="I129" s="3">
        <v>0</v>
      </c>
    </row>
    <row r="130" spans="1:19" x14ac:dyDescent="0.25">
      <c r="A130" s="2">
        <v>2002</v>
      </c>
      <c r="B130" s="3">
        <v>0.25</v>
      </c>
      <c r="C130" s="3">
        <v>0</v>
      </c>
      <c r="D130" s="3">
        <v>0.25</v>
      </c>
      <c r="E130" s="3">
        <v>0</v>
      </c>
      <c r="F130" s="3">
        <v>0</v>
      </c>
      <c r="G130" s="3">
        <v>0.25</v>
      </c>
      <c r="H130" s="3">
        <v>0.25</v>
      </c>
      <c r="I130" s="3">
        <v>0</v>
      </c>
    </row>
    <row r="131" spans="1:19" x14ac:dyDescent="0.25">
      <c r="A131" s="2">
        <v>2003</v>
      </c>
      <c r="B131" s="3">
        <v>0.44444444444444442</v>
      </c>
      <c r="C131" s="3">
        <v>0</v>
      </c>
      <c r="D131" s="3">
        <v>0.1111111111111111</v>
      </c>
      <c r="E131" s="3">
        <v>0</v>
      </c>
      <c r="F131" s="3">
        <v>0</v>
      </c>
      <c r="G131" s="3">
        <v>0.1111111111111111</v>
      </c>
      <c r="H131" s="3">
        <v>0.22222222222222221</v>
      </c>
      <c r="I131" s="3">
        <v>0.1111111111111111</v>
      </c>
    </row>
    <row r="132" spans="1:19" x14ac:dyDescent="0.25">
      <c r="A132" s="2">
        <v>2004</v>
      </c>
      <c r="B132" s="3">
        <v>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</row>
    <row r="133" spans="1:19" x14ac:dyDescent="0.25">
      <c r="A133" s="2">
        <v>2005</v>
      </c>
      <c r="B133" s="3">
        <v>0.41666666666666669</v>
      </c>
      <c r="C133" s="3">
        <v>0</v>
      </c>
      <c r="D133" s="3">
        <v>8.3333333333333329E-2</v>
      </c>
      <c r="E133" s="3">
        <v>0</v>
      </c>
      <c r="F133" s="3">
        <v>0.16666666666666666</v>
      </c>
      <c r="G133" s="3">
        <v>0.16666666666666666</v>
      </c>
      <c r="H133" s="3">
        <v>0.16666666666666666</v>
      </c>
      <c r="I133" s="3">
        <v>0</v>
      </c>
    </row>
    <row r="134" spans="1:19" x14ac:dyDescent="0.25">
      <c r="A134" s="2">
        <v>2006</v>
      </c>
      <c r="B134" s="3">
        <v>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</row>
    <row r="135" spans="1:19" x14ac:dyDescent="0.25">
      <c r="A135" s="2">
        <v>2007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0.33333333333333331</v>
      </c>
      <c r="H135" s="3">
        <v>0.33333333333333331</v>
      </c>
      <c r="I135" s="3">
        <v>0.33333333333333331</v>
      </c>
    </row>
    <row r="136" spans="1:19" x14ac:dyDescent="0.25">
      <c r="A136" s="2">
        <v>2008</v>
      </c>
      <c r="B136" s="3">
        <v>0</v>
      </c>
      <c r="C136" s="3">
        <v>0.4</v>
      </c>
      <c r="D136" s="3">
        <v>0.4</v>
      </c>
      <c r="E136" s="3">
        <v>0</v>
      </c>
      <c r="F136" s="3">
        <v>0</v>
      </c>
      <c r="G136" s="3">
        <v>0</v>
      </c>
      <c r="H136" s="3">
        <v>0.2</v>
      </c>
      <c r="I136" s="3">
        <v>0</v>
      </c>
    </row>
    <row r="137" spans="1:19" x14ac:dyDescent="0.25">
      <c r="A137" s="2">
        <v>2009</v>
      </c>
      <c r="B137" s="3">
        <v>0</v>
      </c>
      <c r="C137" s="3">
        <v>0.5</v>
      </c>
      <c r="D137" s="3">
        <v>0</v>
      </c>
      <c r="E137" s="3">
        <v>0</v>
      </c>
      <c r="F137" s="3">
        <v>0</v>
      </c>
      <c r="G137" s="3">
        <v>0.5</v>
      </c>
      <c r="H137" s="3">
        <v>0</v>
      </c>
      <c r="I137" s="3">
        <v>0</v>
      </c>
    </row>
    <row r="138" spans="1:19" x14ac:dyDescent="0.25">
      <c r="A138" s="2">
        <v>2010</v>
      </c>
      <c r="B138" s="3">
        <v>0.2857142857142857</v>
      </c>
      <c r="C138" s="3">
        <v>0.42857142857142855</v>
      </c>
      <c r="D138" s="3">
        <v>0</v>
      </c>
      <c r="E138" s="3">
        <v>0</v>
      </c>
      <c r="F138" s="3">
        <v>0.14285714285714285</v>
      </c>
      <c r="G138" s="3">
        <v>0.14285714285714285</v>
      </c>
      <c r="H138" s="3">
        <v>0</v>
      </c>
      <c r="I138" s="3">
        <v>0</v>
      </c>
    </row>
    <row r="140" spans="1:19" x14ac:dyDescent="0.25">
      <c r="B140" s="1" t="s">
        <v>0</v>
      </c>
      <c r="C140" s="1" t="s">
        <v>0</v>
      </c>
      <c r="D140" s="1" t="s">
        <v>1</v>
      </c>
      <c r="E140" s="1" t="s">
        <v>1</v>
      </c>
      <c r="F140" s="1" t="s">
        <v>19</v>
      </c>
      <c r="G140" s="1" t="s">
        <v>2</v>
      </c>
      <c r="H140" s="1" t="s">
        <v>12</v>
      </c>
      <c r="I140" s="1" t="s">
        <v>12</v>
      </c>
      <c r="J140" s="1" t="s">
        <v>4</v>
      </c>
      <c r="K140" s="1" t="s">
        <v>4</v>
      </c>
      <c r="L140" s="1" t="s">
        <v>3</v>
      </c>
      <c r="M140" s="1" t="s">
        <v>3</v>
      </c>
      <c r="N140" s="1" t="s">
        <v>6</v>
      </c>
      <c r="O140" s="1" t="s">
        <v>6</v>
      </c>
      <c r="P140" s="1" t="s">
        <v>5</v>
      </c>
      <c r="Q140" s="1" t="s">
        <v>5</v>
      </c>
      <c r="R140" s="1" t="s">
        <v>16</v>
      </c>
    </row>
    <row r="141" spans="1:19" x14ac:dyDescent="0.25">
      <c r="A141" t="s">
        <v>17</v>
      </c>
      <c r="B141">
        <v>18</v>
      </c>
      <c r="C141">
        <v>9.1370558375634514E-2</v>
      </c>
      <c r="D141">
        <v>28</v>
      </c>
      <c r="E141">
        <v>0.14213197969543148</v>
      </c>
      <c r="F141">
        <v>17</v>
      </c>
      <c r="G141">
        <v>8.6294416243654817E-2</v>
      </c>
      <c r="H141">
        <v>18</v>
      </c>
      <c r="I141">
        <v>9.1370558375634514E-2</v>
      </c>
      <c r="J141">
        <v>24</v>
      </c>
      <c r="K141">
        <v>0.12182741116751269</v>
      </c>
      <c r="L141">
        <v>4</v>
      </c>
      <c r="M141">
        <v>2.030456852791878E-2</v>
      </c>
      <c r="N141">
        <v>72</v>
      </c>
      <c r="O141">
        <v>0.36548223350253806</v>
      </c>
      <c r="P141">
        <v>16</v>
      </c>
      <c r="Q141">
        <v>8.1218274111675121E-2</v>
      </c>
      <c r="R141">
        <v>197</v>
      </c>
      <c r="S141">
        <v>1</v>
      </c>
    </row>
    <row r="142" spans="1:19" x14ac:dyDescent="0.25">
      <c r="A142" t="s">
        <v>18</v>
      </c>
      <c r="B142">
        <v>70</v>
      </c>
      <c r="C142">
        <v>0.10954616588419405</v>
      </c>
      <c r="D142">
        <v>62</v>
      </c>
      <c r="E142">
        <v>9.7026604068857589E-2</v>
      </c>
      <c r="F142">
        <v>55</v>
      </c>
      <c r="G142">
        <v>8.6071987480438178E-2</v>
      </c>
      <c r="H142">
        <v>76</v>
      </c>
      <c r="I142">
        <v>0.1189358372456964</v>
      </c>
      <c r="J142">
        <v>84</v>
      </c>
      <c r="K142">
        <v>0.13145539906103287</v>
      </c>
      <c r="L142">
        <v>16</v>
      </c>
      <c r="M142">
        <v>2.5039123630672927E-2</v>
      </c>
      <c r="N142">
        <v>234</v>
      </c>
      <c r="O142">
        <v>0.36619718309859156</v>
      </c>
      <c r="P142">
        <v>42</v>
      </c>
      <c r="Q142">
        <v>6.5727699530516437E-2</v>
      </c>
      <c r="R142">
        <v>639</v>
      </c>
      <c r="S142" s="3">
        <f>Q142+O142+M142+K142+I142+G142+E142+C142</f>
        <v>1</v>
      </c>
    </row>
    <row r="144" spans="1:19" x14ac:dyDescent="0.25">
      <c r="C144" t="s">
        <v>13</v>
      </c>
      <c r="D144" t="s">
        <v>11</v>
      </c>
    </row>
    <row r="145" spans="1:9" x14ac:dyDescent="0.25">
      <c r="B145" t="s">
        <v>21</v>
      </c>
      <c r="C145" s="3">
        <f>E142+I142</f>
        <v>0.215962441314554</v>
      </c>
      <c r="D145" s="3">
        <f>C142+G142</f>
        <v>0.19561815336463223</v>
      </c>
    </row>
    <row r="146" spans="1:9" x14ac:dyDescent="0.25">
      <c r="B146" t="s">
        <v>16</v>
      </c>
      <c r="C146" s="3">
        <f>SUM(B2,B4)</f>
        <v>0.22009569377990432</v>
      </c>
      <c r="D146" s="3">
        <f>SUM(B3,B5)</f>
        <v>0.19138755980861244</v>
      </c>
    </row>
    <row r="147" spans="1:9" x14ac:dyDescent="0.25">
      <c r="B147" t="s">
        <v>20</v>
      </c>
      <c r="C147" s="3">
        <f>SUM(E141,I141)</f>
        <v>0.233502538071066</v>
      </c>
      <c r="D147" s="3">
        <f>SUM(C141,G141)</f>
        <v>0.17766497461928932</v>
      </c>
    </row>
    <row r="149" spans="1:9" x14ac:dyDescent="0.25">
      <c r="A149" t="s">
        <v>22</v>
      </c>
      <c r="B149">
        <v>53</v>
      </c>
      <c r="C149">
        <v>0.16012084592145015</v>
      </c>
      <c r="D149">
        <v>18</v>
      </c>
      <c r="E149">
        <v>5.4380664652567974E-2</v>
      </c>
      <c r="F149">
        <v>42</v>
      </c>
      <c r="G149">
        <v>0.12688821752265861</v>
      </c>
      <c r="H149">
        <v>16</v>
      </c>
      <c r="I149">
        <v>4.8338368580060423E-2</v>
      </c>
    </row>
    <row r="150" spans="1:9" x14ac:dyDescent="0.25">
      <c r="A150" t="s">
        <v>23</v>
      </c>
      <c r="B150">
        <v>17</v>
      </c>
      <c r="C150">
        <v>5.5194805194805192E-2</v>
      </c>
      <c r="D150">
        <v>44</v>
      </c>
      <c r="E150">
        <v>0.14285714285714285</v>
      </c>
      <c r="F150">
        <v>13</v>
      </c>
      <c r="G150">
        <v>4.2207792207792208E-2</v>
      </c>
      <c r="H150">
        <v>60</v>
      </c>
      <c r="I150">
        <v>0.19480519480519481</v>
      </c>
    </row>
    <row r="152" spans="1:9" x14ac:dyDescent="0.25">
      <c r="C152" t="s">
        <v>13</v>
      </c>
      <c r="D152" t="s">
        <v>11</v>
      </c>
    </row>
    <row r="153" spans="1:9" x14ac:dyDescent="0.25">
      <c r="B153" t="s">
        <v>24</v>
      </c>
      <c r="C153">
        <f>SUM(E149,I149)</f>
        <v>0.1027190332326284</v>
      </c>
      <c r="D153">
        <f>SUM(C149,G149)</f>
        <v>0.28700906344410876</v>
      </c>
    </row>
    <row r="154" spans="1:9" x14ac:dyDescent="0.25">
      <c r="B154" t="s">
        <v>25</v>
      </c>
      <c r="C154">
        <f>SUM(E150,I150)</f>
        <v>0.33766233766233766</v>
      </c>
      <c r="D154">
        <f>SUM(C150,G150)</f>
        <v>9.7402597402597407E-2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J45" sqref="J45"/>
    </sheetView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8" sqref="P8"/>
    </sheetView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4" workbookViewId="0">
      <selection activeCell="I133" sqref="I133"/>
    </sheetView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J33"/>
  <sheetViews>
    <sheetView workbookViewId="0">
      <selection activeCell="D16" sqref="D16"/>
    </sheetView>
  </sheetViews>
  <sheetFormatPr defaultColWidth="8.85546875" defaultRowHeight="15" x14ac:dyDescent="0.25"/>
  <cols>
    <col min="1" max="1" width="20.85546875" customWidth="1"/>
    <col min="10" max="10" width="29.28515625" customWidth="1"/>
  </cols>
  <sheetData>
    <row r="16" spans="1:10" x14ac:dyDescent="0.25">
      <c r="A16" t="s">
        <v>27</v>
      </c>
      <c r="J16" t="s">
        <v>26</v>
      </c>
    </row>
    <row r="33" spans="1:10" x14ac:dyDescent="0.25">
      <c r="A33" t="s">
        <v>28</v>
      </c>
      <c r="J33" t="s">
        <v>29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9" sqref="C19"/>
    </sheetView>
  </sheetViews>
  <sheetFormatPr defaultColWidth="11.42578125" defaultRowHeight="15" x14ac:dyDescent="0.25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University of Miami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- Workstudy</dc:creator>
  <cp:lastModifiedBy>Uscinski, Joseph E</cp:lastModifiedBy>
  <cp:lastPrinted>2011-08-19T19:02:14Z</cp:lastPrinted>
  <dcterms:created xsi:type="dcterms:W3CDTF">2011-08-19T18:06:45Z</dcterms:created>
  <dcterms:modified xsi:type="dcterms:W3CDTF">2016-03-03T17:09:38Z</dcterms:modified>
</cp:coreProperties>
</file>